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mp" ContentType="image/bitmap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Bourané konstrukce" sheetId="2" r:id="rId2"/>
    <sheet name="01.2 - Nové konstrukce" sheetId="3" r:id="rId3"/>
    <sheet name="02 - UT a MaR" sheetId="4" r:id="rId4"/>
    <sheet name="03 - ZTI" sheetId="5" r:id="rId5"/>
    <sheet name="04 - VZT" sheetId="6" r:id="rId6"/>
    <sheet name="05 - ESIL" sheetId="7" r:id="rId7"/>
    <sheet name="06 - VRN" sheetId="8" r:id="rId8"/>
    <sheet name="Seznam figur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'01.1 - Bourané konstrukce'!$C$127:$K$186</definedName>
    <definedName name="_xlnm.Print_Area" localSheetId="1">'01.1 - Bourané konstrukce'!$C$4:$J$76,'01.1 - Bourané konstrukce'!$C$82:$J$107,'01.1 - Bourané konstrukce'!$C$113:$K$186</definedName>
    <definedName name="_xlnm.Print_Titles" localSheetId="1">'01.1 - Bourané konstrukce'!$127:$127</definedName>
    <definedName name="_xlnm._FilterDatabase" localSheetId="2" hidden="1">'01.2 - Nové konstrukce'!$C$134:$K$284</definedName>
    <definedName name="_xlnm.Print_Area" localSheetId="2">'01.2 - Nové konstrukce'!$C$4:$J$76,'01.2 - Nové konstrukce'!$C$82:$J$114,'01.2 - Nové konstrukce'!$C$120:$K$284</definedName>
    <definedName name="_xlnm.Print_Titles" localSheetId="2">'01.2 - Nové konstrukce'!$134:$134</definedName>
    <definedName name="_xlnm._FilterDatabase" localSheetId="3" hidden="1">'02 - UT a MaR'!$C$124:$K$297</definedName>
    <definedName name="_xlnm.Print_Area" localSheetId="3">'02 - UT a MaR'!$C$4:$J$76,'02 - UT a MaR'!$C$82:$J$106,'02 - UT a MaR'!$C$112:$K$297</definedName>
    <definedName name="_xlnm.Print_Titles" localSheetId="3">'02 - UT a MaR'!$124:$124</definedName>
    <definedName name="_xlnm._FilterDatabase" localSheetId="4" hidden="1">'03 - ZTI'!$C$123:$K$194</definedName>
    <definedName name="_xlnm.Print_Area" localSheetId="4">'03 - ZTI'!$C$4:$J$76,'03 - ZTI'!$C$82:$J$105,'03 - ZTI'!$C$111:$K$194</definedName>
    <definedName name="_xlnm.Print_Titles" localSheetId="4">'03 - ZTI'!$123:$123</definedName>
    <definedName name="_xlnm._FilterDatabase" localSheetId="5" hidden="1">'04 - VZT'!$C$119:$K$160</definedName>
    <definedName name="_xlnm.Print_Area" localSheetId="5">'04 - VZT'!$C$4:$J$76,'04 - VZT'!$C$82:$J$101,'04 - VZT'!$C$107:$K$160</definedName>
    <definedName name="_xlnm.Print_Titles" localSheetId="5">'04 - VZT'!$119:$119</definedName>
    <definedName name="_xlnm._FilterDatabase" localSheetId="6" hidden="1">'05 - ESIL'!$C$144:$K$227</definedName>
    <definedName name="_xlnm.Print_Area" localSheetId="6">'05 - ESIL'!$C$4:$J$76,'05 - ESIL'!$C$82:$J$126,'05 - ESIL'!$C$132:$K$227</definedName>
    <definedName name="_xlnm.Print_Titles" localSheetId="6">'05 - ESIL'!$144:$144</definedName>
    <definedName name="_xlnm._FilterDatabase" localSheetId="7" hidden="1">'06 - VRN'!$C$117:$K$130</definedName>
    <definedName name="_xlnm.Print_Area" localSheetId="7">'06 - VRN'!$C$4:$J$76,'06 - VRN'!$C$82:$J$99,'06 - VRN'!$C$105:$K$130</definedName>
    <definedName name="_xlnm.Print_Titles" localSheetId="7">'06 - VRN'!$117:$117</definedName>
    <definedName name="_xlnm.Print_Area" localSheetId="8">'Seznam figur'!$C$4:$G$27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2"/>
  <c i="8" r="J35"/>
  <c i="1" r="AX102"/>
  <c i="8" r="BI130"/>
  <c r="BH130"/>
  <c r="BG130"/>
  <c r="BF130"/>
  <c r="BK130"/>
  <c r="J130"/>
  <c r="BE130"/>
  <c r="BI129"/>
  <c r="BH129"/>
  <c r="BG129"/>
  <c r="BF129"/>
  <c r="BK129"/>
  <c r="J129"/>
  <c r="BE129"/>
  <c r="BI128"/>
  <c r="BH128"/>
  <c r="BG128"/>
  <c r="BF128"/>
  <c r="BK128"/>
  <c r="J128"/>
  <c r="BE128"/>
  <c r="BI127"/>
  <c r="BH127"/>
  <c r="BG127"/>
  <c r="BF127"/>
  <c r="BK127"/>
  <c r="J127"/>
  <c r="BE127"/>
  <c r="BI126"/>
  <c r="BH126"/>
  <c r="BG126"/>
  <c r="BF126"/>
  <c r="BK126"/>
  <c r="J126"/>
  <c r="BE126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7" r="J37"/>
  <c r="J36"/>
  <c i="1" r="AY101"/>
  <c i="7" r="J35"/>
  <c i="1" r="AX101"/>
  <c i="7" r="BI227"/>
  <c r="BH227"/>
  <c r="BG227"/>
  <c r="BF227"/>
  <c r="BK227"/>
  <c r="J227"/>
  <c r="BE227"/>
  <c r="BI226"/>
  <c r="BH226"/>
  <c r="BG226"/>
  <c r="BF226"/>
  <c r="BK226"/>
  <c r="J226"/>
  <c r="BE226"/>
  <c r="BI225"/>
  <c r="BH225"/>
  <c r="BG225"/>
  <c r="BF225"/>
  <c r="BK225"/>
  <c r="J225"/>
  <c r="BE225"/>
  <c r="BI224"/>
  <c r="BH224"/>
  <c r="BG224"/>
  <c r="BF224"/>
  <c r="BK224"/>
  <c r="J224"/>
  <c r="BE224"/>
  <c r="BI223"/>
  <c r="BH223"/>
  <c r="BG223"/>
  <c r="BF223"/>
  <c r="BK223"/>
  <c r="J223"/>
  <c r="BE223"/>
  <c r="BI221"/>
  <c r="BH221"/>
  <c r="BG221"/>
  <c r="BF221"/>
  <c r="T221"/>
  <c r="T220"/>
  <c r="R221"/>
  <c r="R220"/>
  <c r="P221"/>
  <c r="P220"/>
  <c r="BI219"/>
  <c r="BH219"/>
  <c r="BG219"/>
  <c r="BF219"/>
  <c r="T219"/>
  <c r="T218"/>
  <c r="R219"/>
  <c r="R218"/>
  <c r="P219"/>
  <c r="P218"/>
  <c r="BI217"/>
  <c r="BH217"/>
  <c r="BG217"/>
  <c r="BF217"/>
  <c r="T217"/>
  <c r="T216"/>
  <c r="R217"/>
  <c r="R216"/>
  <c r="P217"/>
  <c r="P216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J142"/>
  <c r="J141"/>
  <c r="F141"/>
  <c r="F139"/>
  <c r="E137"/>
  <c r="J92"/>
  <c r="J91"/>
  <c r="F91"/>
  <c r="F89"/>
  <c r="E87"/>
  <c r="J18"/>
  <c r="E18"/>
  <c r="F92"/>
  <c r="J17"/>
  <c r="J12"/>
  <c r="J89"/>
  <c r="E7"/>
  <c r="E85"/>
  <c i="6" r="J37"/>
  <c r="J36"/>
  <c i="1" r="AY100"/>
  <c i="6" r="J35"/>
  <c i="1" r="AX100"/>
  <c i="6" r="BI160"/>
  <c r="BH160"/>
  <c r="BG160"/>
  <c r="BF160"/>
  <c r="BK160"/>
  <c r="J160"/>
  <c r="BE160"/>
  <c r="BI159"/>
  <c r="BH159"/>
  <c r="BG159"/>
  <c r="BF159"/>
  <c r="BK159"/>
  <c r="J159"/>
  <c r="BE159"/>
  <c r="BI158"/>
  <c r="BH158"/>
  <c r="BG158"/>
  <c r="BF158"/>
  <c r="BK158"/>
  <c r="J158"/>
  <c r="BE158"/>
  <c r="BI157"/>
  <c r="BH157"/>
  <c r="BG157"/>
  <c r="BF157"/>
  <c r="BK157"/>
  <c r="J157"/>
  <c r="BE157"/>
  <c r="BI156"/>
  <c r="BH156"/>
  <c r="BG156"/>
  <c r="BF156"/>
  <c r="BK156"/>
  <c r="J156"/>
  <c r="BE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5" r="J37"/>
  <c r="J36"/>
  <c i="1" r="AY99"/>
  <c i="5" r="J35"/>
  <c i="1" r="AX99"/>
  <c i="5" r="BI194"/>
  <c r="BH194"/>
  <c r="BG194"/>
  <c r="BF194"/>
  <c r="BK194"/>
  <c r="J194"/>
  <c r="BE194"/>
  <c r="BI193"/>
  <c r="BH193"/>
  <c r="BG193"/>
  <c r="BF193"/>
  <c r="BK193"/>
  <c r="J193"/>
  <c r="BE193"/>
  <c r="BI192"/>
  <c r="BH192"/>
  <c r="BG192"/>
  <c r="BF192"/>
  <c r="BK192"/>
  <c r="J192"/>
  <c r="BE192"/>
  <c r="BI191"/>
  <c r="BH191"/>
  <c r="BG191"/>
  <c r="BF191"/>
  <c r="BK191"/>
  <c r="J191"/>
  <c r="BE191"/>
  <c r="BI190"/>
  <c r="BH190"/>
  <c r="BG190"/>
  <c r="BF190"/>
  <c r="BK190"/>
  <c r="J190"/>
  <c r="BE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4" r="J37"/>
  <c r="J36"/>
  <c i="1" r="AY98"/>
  <c i="4" r="J35"/>
  <c i="1" r="AX98"/>
  <c i="4" r="BI297"/>
  <c r="BH297"/>
  <c r="BG297"/>
  <c r="BF297"/>
  <c r="BK297"/>
  <c r="J297"/>
  <c r="BE297"/>
  <c r="BI296"/>
  <c r="BH296"/>
  <c r="BG296"/>
  <c r="BF296"/>
  <c r="BK296"/>
  <c r="J296"/>
  <c r="BE296"/>
  <c r="BI295"/>
  <c r="BH295"/>
  <c r="BG295"/>
  <c r="BF295"/>
  <c r="BK295"/>
  <c r="J295"/>
  <c r="BE295"/>
  <c r="BI294"/>
  <c r="BH294"/>
  <c r="BG294"/>
  <c r="BF294"/>
  <c r="BK294"/>
  <c r="J294"/>
  <c r="BE294"/>
  <c r="BI293"/>
  <c r="BH293"/>
  <c r="BG293"/>
  <c r="BF293"/>
  <c r="BK293"/>
  <c r="J293"/>
  <c r="BE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3" r="J39"/>
  <c r="J38"/>
  <c i="1" r="AY97"/>
  <c i="3" r="J37"/>
  <c i="1" r="AX97"/>
  <c i="3" r="BI284"/>
  <c r="BH284"/>
  <c r="BG284"/>
  <c r="BF284"/>
  <c r="BK284"/>
  <c r="J284"/>
  <c r="BE284"/>
  <c r="BI283"/>
  <c r="BH283"/>
  <c r="BG283"/>
  <c r="BF283"/>
  <c r="BK283"/>
  <c r="J283"/>
  <c r="BE283"/>
  <c r="BI282"/>
  <c r="BH282"/>
  <c r="BG282"/>
  <c r="BF282"/>
  <c r="BK282"/>
  <c r="J282"/>
  <c r="BE282"/>
  <c r="BI281"/>
  <c r="BH281"/>
  <c r="BG281"/>
  <c r="BF281"/>
  <c r="BK281"/>
  <c r="J281"/>
  <c r="BE281"/>
  <c r="BI280"/>
  <c r="BH280"/>
  <c r="BG280"/>
  <c r="BF280"/>
  <c r="BK280"/>
  <c r="J280"/>
  <c r="BE280"/>
  <c r="BI278"/>
  <c r="BH278"/>
  <c r="BG278"/>
  <c r="BF278"/>
  <c r="T278"/>
  <c r="R278"/>
  <c r="P278"/>
  <c r="BI277"/>
  <c r="BH277"/>
  <c r="BG277"/>
  <c r="BF277"/>
  <c r="T277"/>
  <c r="R277"/>
  <c r="P277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0"/>
  <c r="BH210"/>
  <c r="BG210"/>
  <c r="BF210"/>
  <c r="T210"/>
  <c r="R210"/>
  <c r="P210"/>
  <c r="BI204"/>
  <c r="BH204"/>
  <c r="BG204"/>
  <c r="BF204"/>
  <c r="T204"/>
  <c r="R204"/>
  <c r="P204"/>
  <c r="BI202"/>
  <c r="BH202"/>
  <c r="BG202"/>
  <c r="BF202"/>
  <c r="T202"/>
  <c r="R202"/>
  <c r="P202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3"/>
  <c r="BH183"/>
  <c r="BG183"/>
  <c r="BF183"/>
  <c r="T183"/>
  <c r="R183"/>
  <c r="P183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5"/>
  <c r="BH155"/>
  <c r="BG155"/>
  <c r="BF155"/>
  <c r="T155"/>
  <c r="R155"/>
  <c r="P155"/>
  <c r="BI148"/>
  <c r="BH148"/>
  <c r="BG148"/>
  <c r="BF148"/>
  <c r="T148"/>
  <c r="T137"/>
  <c r="R148"/>
  <c r="R137"/>
  <c r="P148"/>
  <c r="P137"/>
  <c r="BI143"/>
  <c r="BH143"/>
  <c r="BG143"/>
  <c r="BF143"/>
  <c r="T143"/>
  <c r="R143"/>
  <c r="P143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94"/>
  <c r="J19"/>
  <c r="J14"/>
  <c r="J91"/>
  <c r="E7"/>
  <c r="E85"/>
  <c i="2" r="J39"/>
  <c r="J38"/>
  <c i="1" r="AY96"/>
  <c i="2" r="J37"/>
  <c i="1" r="AX96"/>
  <c i="2" r="BI186"/>
  <c r="BH186"/>
  <c r="BG186"/>
  <c r="BF186"/>
  <c r="BK186"/>
  <c r="J186"/>
  <c r="BE186"/>
  <c r="BI185"/>
  <c r="BH185"/>
  <c r="BG185"/>
  <c r="BF185"/>
  <c r="BK185"/>
  <c r="J185"/>
  <c r="BE185"/>
  <c r="BI184"/>
  <c r="BH184"/>
  <c r="BG184"/>
  <c r="BF184"/>
  <c r="BK184"/>
  <c r="J184"/>
  <c r="BE184"/>
  <c r="BI183"/>
  <c r="BH183"/>
  <c r="BG183"/>
  <c r="BF183"/>
  <c r="BK183"/>
  <c r="J183"/>
  <c r="BE183"/>
  <c r="BI182"/>
  <c r="BH182"/>
  <c r="BG182"/>
  <c r="BF182"/>
  <c r="BK182"/>
  <c r="J182"/>
  <c r="BE182"/>
  <c r="BI176"/>
  <c r="BH176"/>
  <c r="BG176"/>
  <c r="BF176"/>
  <c r="T176"/>
  <c r="T175"/>
  <c r="R176"/>
  <c r="R175"/>
  <c r="P176"/>
  <c r="P175"/>
  <c r="BI171"/>
  <c r="BH171"/>
  <c r="BG171"/>
  <c r="BF171"/>
  <c r="T171"/>
  <c r="T170"/>
  <c r="R171"/>
  <c r="R170"/>
  <c r="P171"/>
  <c r="P17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91"/>
  <c r="E7"/>
  <c r="E116"/>
  <c i="1" r="L90"/>
  <c r="AM90"/>
  <c r="AM89"/>
  <c r="L89"/>
  <c r="AM87"/>
  <c r="L87"/>
  <c r="L85"/>
  <c r="L84"/>
  <c i="2" r="BK155"/>
  <c r="BK148"/>
  <c r="BK171"/>
  <c r="BK144"/>
  <c i="3" r="J222"/>
  <c r="BK210"/>
  <c r="BK148"/>
  <c r="BK263"/>
  <c r="J143"/>
  <c r="J163"/>
  <c r="BK261"/>
  <c r="J195"/>
  <c r="J254"/>
  <c r="BK278"/>
  <c r="J235"/>
  <c r="J186"/>
  <c r="BK247"/>
  <c r="J217"/>
  <c i="4" r="J277"/>
  <c r="J244"/>
  <c r="BK214"/>
  <c r="BK188"/>
  <c r="J167"/>
  <c r="BK286"/>
  <c r="J269"/>
  <c r="BK243"/>
  <c r="BK221"/>
  <c r="J182"/>
  <c r="BK147"/>
  <c r="J288"/>
  <c r="J248"/>
  <c r="BK224"/>
  <c r="BK194"/>
  <c r="BK166"/>
  <c r="J284"/>
  <c r="BK220"/>
  <c r="J194"/>
  <c r="J142"/>
  <c r="BK267"/>
  <c r="BK239"/>
  <c r="J214"/>
  <c r="BK183"/>
  <c r="BK151"/>
  <c r="BK291"/>
  <c r="BK248"/>
  <c r="J223"/>
  <c r="BK190"/>
  <c r="J132"/>
  <c r="J272"/>
  <c r="BK242"/>
  <c r="BK234"/>
  <c r="BK218"/>
  <c r="J178"/>
  <c r="BK159"/>
  <c r="J137"/>
  <c r="BK259"/>
  <c r="J241"/>
  <c r="J222"/>
  <c r="J198"/>
  <c r="J169"/>
  <c r="BK135"/>
  <c i="5" r="BK172"/>
  <c r="BK163"/>
  <c r="BK142"/>
  <c r="J179"/>
  <c r="J144"/>
  <c r="BK177"/>
  <c r="BK186"/>
  <c r="BK187"/>
  <c r="J153"/>
  <c r="J183"/>
  <c r="J170"/>
  <c r="BK146"/>
  <c r="J181"/>
  <c r="BK151"/>
  <c r="J174"/>
  <c r="J133"/>
  <c i="6" r="BK152"/>
  <c r="BK127"/>
  <c r="BK151"/>
  <c r="BK149"/>
  <c r="J149"/>
  <c r="BK129"/>
  <c r="BK136"/>
  <c r="J141"/>
  <c r="J126"/>
  <c i="7" r="BK184"/>
  <c r="BK158"/>
  <c r="J152"/>
  <c r="J205"/>
  <c r="J172"/>
  <c r="J149"/>
  <c r="J219"/>
  <c r="J191"/>
  <c r="BK175"/>
  <c r="J215"/>
  <c r="BK171"/>
  <c r="J209"/>
  <c r="J194"/>
  <c i="8" r="J123"/>
  <c i="2" r="J163"/>
  <c r="BK164"/>
  <c r="J140"/>
  <c r="BK165"/>
  <c r="J144"/>
  <c i="3" r="J227"/>
  <c r="BK226"/>
  <c r="J138"/>
  <c r="BK233"/>
  <c r="J247"/>
  <c r="J277"/>
  <c r="BK257"/>
  <c r="BK176"/>
  <c r="J183"/>
  <c r="BK241"/>
  <c r="BK163"/>
  <c r="J232"/>
  <c i="4" r="J283"/>
  <c r="BK249"/>
  <c r="J209"/>
  <c r="J185"/>
  <c r="BK157"/>
  <c r="J270"/>
  <c r="J251"/>
  <c r="BK208"/>
  <c r="BK172"/>
  <c r="J289"/>
  <c r="J263"/>
  <c r="BK237"/>
  <c r="BK213"/>
  <c r="BK173"/>
  <c r="J145"/>
  <c r="J279"/>
  <c r="BK202"/>
  <c r="BK145"/>
  <c r="BK269"/>
  <c r="J252"/>
  <c r="BK223"/>
  <c r="J177"/>
  <c r="BK142"/>
  <c r="BK278"/>
  <c r="BK246"/>
  <c r="BK211"/>
  <c r="BK152"/>
  <c r="J278"/>
  <c r="J259"/>
  <c r="J236"/>
  <c r="BK225"/>
  <c r="J149"/>
  <c r="J261"/>
  <c r="J249"/>
  <c r="J225"/>
  <c r="BK207"/>
  <c r="BK150"/>
  <c i="5" r="BK179"/>
  <c r="BK162"/>
  <c r="BK132"/>
  <c r="J166"/>
  <c r="BK184"/>
  <c r="J149"/>
  <c r="J152"/>
  <c r="J182"/>
  <c r="J143"/>
  <c r="J180"/>
  <c r="J154"/>
  <c r="BK140"/>
  <c r="J167"/>
  <c r="BK148"/>
  <c r="J177"/>
  <c r="BK138"/>
  <c i="6" r="BK144"/>
  <c r="J146"/>
  <c r="BK145"/>
  <c r="J127"/>
  <c r="J152"/>
  <c r="BK125"/>
  <c r="BK150"/>
  <c r="J128"/>
  <c r="BK123"/>
  <c i="7" r="J174"/>
  <c r="BK178"/>
  <c r="BK198"/>
  <c r="J202"/>
  <c r="BK176"/>
  <c r="J157"/>
  <c r="BK173"/>
  <c r="J213"/>
  <c r="J192"/>
  <c r="BK162"/>
  <c r="BK203"/>
  <c r="BK221"/>
  <c r="BK200"/>
  <c r="BK160"/>
  <c i="8" r="J121"/>
  <c r="BK121"/>
  <c i="2" r="BK176"/>
  <c r="J131"/>
  <c r="J158"/>
  <c r="J135"/>
  <c r="J148"/>
  <c i="3" r="BK254"/>
  <c r="J229"/>
  <c r="J184"/>
  <c r="J278"/>
  <c r="BK227"/>
  <c r="BK229"/>
  <c r="J269"/>
  <c r="BK217"/>
  <c r="BK232"/>
  <c r="J270"/>
  <c r="BK231"/>
  <c r="BK162"/>
  <c r="BK219"/>
  <c r="BK164"/>
  <c i="4" r="BK274"/>
  <c r="J262"/>
  <c r="J221"/>
  <c r="J192"/>
  <c r="J173"/>
  <c r="BK289"/>
  <c r="J281"/>
  <c r="J266"/>
  <c r="BK236"/>
  <c r="J187"/>
  <c r="J140"/>
  <c r="BK275"/>
  <c r="BK240"/>
  <c r="J220"/>
  <c r="BK177"/>
  <c r="BK154"/>
  <c r="J218"/>
  <c r="J186"/>
  <c r="J138"/>
  <c r="BK260"/>
  <c r="BK232"/>
  <c r="BK193"/>
  <c r="BK180"/>
  <c r="J156"/>
  <c r="J129"/>
  <c r="BK264"/>
  <c r="J228"/>
  <c r="J161"/>
  <c r="BK285"/>
  <c r="J258"/>
  <c r="J230"/>
  <c r="BK196"/>
  <c r="J166"/>
  <c r="J148"/>
  <c r="BK272"/>
  <c r="J250"/>
  <c r="BK227"/>
  <c r="J196"/>
  <c r="BK162"/>
  <c r="BK138"/>
  <c i="5" r="BK181"/>
  <c r="BK167"/>
  <c r="J131"/>
  <c r="BK160"/>
  <c r="J188"/>
  <c r="J155"/>
  <c r="BK170"/>
  <c r="J128"/>
  <c r="J163"/>
  <c r="BK130"/>
  <c r="J160"/>
  <c r="BK143"/>
  <c r="J184"/>
  <c r="BK129"/>
  <c r="BK168"/>
  <c r="BK147"/>
  <c i="6" r="BK142"/>
  <c r="J123"/>
  <c r="J150"/>
  <c r="BK128"/>
  <c r="BK147"/>
  <c r="BK154"/>
  <c r="J148"/>
  <c r="J125"/>
  <c i="7" r="BK192"/>
  <c r="J163"/>
  <c r="BK165"/>
  <c r="BK215"/>
  <c r="BK191"/>
  <c r="J162"/>
  <c r="J165"/>
  <c r="BK194"/>
  <c r="BK179"/>
  <c r="J221"/>
  <c r="BK208"/>
  <c r="BK156"/>
  <c r="BK206"/>
  <c r="BK199"/>
  <c r="J171"/>
  <c i="8" r="BK122"/>
  <c i="2" r="J171"/>
  <c r="BK157"/>
  <c r="BK160"/>
  <c r="J176"/>
  <c r="J155"/>
  <c r="BK140"/>
  <c i="3" r="J220"/>
  <c r="BK183"/>
  <c r="J257"/>
  <c r="J271"/>
  <c r="BK155"/>
  <c r="J253"/>
  <c r="BK170"/>
  <c r="BK202"/>
  <c r="J233"/>
  <c r="J148"/>
  <c r="J241"/>
  <c r="BK189"/>
  <c i="4" r="J285"/>
  <c r="BK268"/>
  <c r="BK254"/>
  <c r="BK210"/>
  <c r="J174"/>
  <c r="BK137"/>
  <c r="BK284"/>
  <c r="BK263"/>
  <c r="J239"/>
  <c r="BK217"/>
  <c r="J180"/>
  <c r="J135"/>
  <c r="J268"/>
  <c r="J226"/>
  <c r="J190"/>
  <c r="BK146"/>
  <c r="BK280"/>
  <c r="J210"/>
  <c r="BK148"/>
  <c r="BK276"/>
  <c r="J243"/>
  <c r="J224"/>
  <c r="J193"/>
  <c r="J155"/>
  <c r="BK283"/>
  <c r="J247"/>
  <c r="J229"/>
  <c r="J172"/>
  <c r="BK136"/>
  <c r="BK281"/>
  <c r="BK261"/>
  <c r="BK238"/>
  <c r="J227"/>
  <c r="BK182"/>
  <c r="BK168"/>
  <c r="BK256"/>
  <c r="J211"/>
  <c r="J176"/>
  <c r="J151"/>
  <c i="5" r="BK152"/>
  <c r="BK178"/>
  <c r="BK136"/>
  <c r="J171"/>
  <c r="J127"/>
  <c r="J186"/>
  <c r="J147"/>
  <c r="BK188"/>
  <c r="J159"/>
  <c r="J142"/>
  <c r="J164"/>
  <c r="J138"/>
  <c r="BK182"/>
  <c r="BK164"/>
  <c i="6" r="J154"/>
  <c r="BK132"/>
  <c r="J137"/>
  <c r="J138"/>
  <c r="J130"/>
  <c r="BK131"/>
  <c r="J151"/>
  <c r="J135"/>
  <c r="BK133"/>
  <c i="7" r="J185"/>
  <c r="J187"/>
  <c r="BK149"/>
  <c r="J211"/>
  <c r="J181"/>
  <c r="BK163"/>
  <c r="BK172"/>
  <c r="J198"/>
  <c r="BK187"/>
  <c r="BK151"/>
  <c r="BK185"/>
  <c r="BK211"/>
  <c r="J196"/>
  <c r="J158"/>
  <c i="8" r="J120"/>
  <c i="2" r="J166"/>
  <c i="1" r="AS95"/>
  <c i="2" r="BK156"/>
  <c r="BK163"/>
  <c i="3" r="BK220"/>
  <c r="J176"/>
  <c r="BK270"/>
  <c r="BK222"/>
  <c r="BK186"/>
  <c r="J263"/>
  <c r="BK184"/>
  <c r="BK253"/>
  <c r="J161"/>
  <c r="J261"/>
  <c r="J210"/>
  <c r="BK138"/>
  <c r="J231"/>
  <c i="4" r="J291"/>
  <c r="J271"/>
  <c r="BK257"/>
  <c r="BK235"/>
  <c r="J204"/>
  <c r="BK169"/>
  <c r="BK287"/>
  <c r="BK277"/>
  <c r="BK252"/>
  <c r="J212"/>
  <c r="BK164"/>
  <c r="BK262"/>
  <c r="J234"/>
  <c r="BK204"/>
  <c r="J171"/>
  <c r="J287"/>
  <c r="J217"/>
  <c r="BK187"/>
  <c r="BK132"/>
  <c r="J257"/>
  <c r="J235"/>
  <c r="BK209"/>
  <c r="J188"/>
  <c r="J154"/>
  <c r="BK128"/>
  <c r="BK270"/>
  <c r="J237"/>
  <c r="J199"/>
  <c r="BK140"/>
  <c r="J290"/>
  <c r="J256"/>
  <c r="J233"/>
  <c r="J200"/>
  <c r="J170"/>
  <c r="BK156"/>
  <c r="J147"/>
  <c r="BK131"/>
  <c r="J232"/>
  <c r="BK216"/>
  <c r="BK195"/>
  <c r="J144"/>
  <c i="5" r="J175"/>
  <c r="J158"/>
  <c r="BK133"/>
  <c r="BK175"/>
  <c r="J141"/>
  <c r="J178"/>
  <c r="J130"/>
  <c r="BK149"/>
  <c r="J165"/>
  <c r="J136"/>
  <c r="BK174"/>
  <c r="J132"/>
  <c r="BK158"/>
  <c r="BK141"/>
  <c r="BK183"/>
  <c r="BK155"/>
  <c r="BK127"/>
  <c i="6" r="J136"/>
  <c r="J144"/>
  <c r="J142"/>
  <c r="BK141"/>
  <c r="J145"/>
  <c r="BK153"/>
  <c r="J133"/>
  <c r="BK135"/>
  <c i="7" r="BK219"/>
  <c r="J176"/>
  <c r="J170"/>
  <c r="BK217"/>
  <c r="BK196"/>
  <c r="J173"/>
  <c r="BK152"/>
  <c r="J151"/>
  <c r="BK189"/>
  <c r="J156"/>
  <c r="BK209"/>
  <c r="BK154"/>
  <c r="BK205"/>
  <c r="J186"/>
  <c i="8" r="BK123"/>
  <c i="2" r="J160"/>
  <c r="BK166"/>
  <c r="J156"/>
  <c r="BK131"/>
  <c r="J157"/>
  <c r="BK135"/>
  <c i="3" r="BK235"/>
  <c r="BK195"/>
  <c r="BK161"/>
  <c r="BK277"/>
  <c r="J224"/>
  <c r="J164"/>
  <c r="J262"/>
  <c r="J219"/>
  <c r="J155"/>
  <c r="BK204"/>
  <c r="BK269"/>
  <c r="BK230"/>
  <c r="J256"/>
  <c r="J204"/>
  <c i="4" r="BK290"/>
  <c r="J273"/>
  <c r="J260"/>
  <c r="BK241"/>
  <c r="BK186"/>
  <c r="J131"/>
  <c r="J274"/>
  <c r="BK247"/>
  <c r="J202"/>
  <c r="J152"/>
  <c r="J128"/>
  <c r="BK250"/>
  <c r="BK233"/>
  <c r="BK199"/>
  <c r="J164"/>
  <c r="BK282"/>
  <c r="J216"/>
  <c r="J162"/>
  <c r="J280"/>
  <c r="BK255"/>
  <c r="BK226"/>
  <c r="BK200"/>
  <c r="BK171"/>
  <c r="J150"/>
  <c r="J286"/>
  <c r="BK244"/>
  <c r="J215"/>
  <c r="BK167"/>
  <c r="BK133"/>
  <c r="BK271"/>
  <c r="BK251"/>
  <c r="BK228"/>
  <c r="BK215"/>
  <c r="BK174"/>
  <c r="BK155"/>
  <c r="J146"/>
  <c r="BK130"/>
  <c r="J240"/>
  <c r="J208"/>
  <c r="J183"/>
  <c r="J159"/>
  <c r="J134"/>
  <c i="5" r="J173"/>
  <c r="J148"/>
  <c r="J162"/>
  <c r="J135"/>
  <c r="BK159"/>
  <c r="BK171"/>
  <c r="J129"/>
  <c r="BK144"/>
  <c r="BK176"/>
  <c r="J151"/>
  <c r="BK185"/>
  <c r="BK154"/>
  <c r="J185"/>
  <c r="BK166"/>
  <c r="BK131"/>
  <c i="6" r="J139"/>
  <c r="J147"/>
  <c r="J153"/>
  <c r="BK126"/>
  <c r="J129"/>
  <c r="BK130"/>
  <c r="BK148"/>
  <c r="BK146"/>
  <c r="BK139"/>
  <c i="7" r="J189"/>
  <c r="BK170"/>
  <c r="J200"/>
  <c r="J208"/>
  <c r="J179"/>
  <c r="J154"/>
  <c r="BK157"/>
  <c r="J199"/>
  <c r="BK174"/>
  <c r="J217"/>
  <c r="BK186"/>
  <c r="BK212"/>
  <c r="BK202"/>
  <c r="J175"/>
  <c i="8" r="BK120"/>
  <c i="2" r="BK158"/>
  <c r="J165"/>
  <c r="J136"/>
  <c r="J164"/>
  <c r="BK136"/>
  <c i="3" r="J226"/>
  <c r="J189"/>
  <c r="BK143"/>
  <c r="BK225"/>
  <c r="J230"/>
  <c r="BK271"/>
  <c r="J225"/>
  <c r="J162"/>
  <c r="BK224"/>
  <c r="BK256"/>
  <c r="J202"/>
  <c r="BK262"/>
  <c r="J170"/>
  <c i="4" r="J282"/>
  <c r="BK266"/>
  <c r="J242"/>
  <c r="J207"/>
  <c r="BK178"/>
  <c r="BK288"/>
  <c r="BK279"/>
  <c r="J255"/>
  <c r="J231"/>
  <c r="J195"/>
  <c r="J136"/>
  <c r="BK258"/>
  <c r="BK231"/>
  <c r="BK212"/>
  <c r="BK170"/>
  <c r="BK144"/>
  <c r="J276"/>
  <c r="BK176"/>
  <c r="J130"/>
  <c r="J264"/>
  <c r="BK229"/>
  <c r="J213"/>
  <c r="J168"/>
  <c r="J133"/>
  <c r="BK273"/>
  <c r="J238"/>
  <c r="BK198"/>
  <c r="BK149"/>
  <c r="J275"/>
  <c r="J246"/>
  <c r="BK222"/>
  <c r="BK185"/>
  <c r="J157"/>
  <c r="BK134"/>
  <c r="J267"/>
  <c r="J254"/>
  <c r="BK230"/>
  <c r="BK192"/>
  <c r="BK161"/>
  <c r="BK129"/>
  <c i="5" r="J168"/>
  <c r="BK153"/>
  <c r="BK180"/>
  <c r="J157"/>
  <c r="J187"/>
  <c r="BK157"/>
  <c r="J176"/>
  <c r="J140"/>
  <c r="BK150"/>
  <c r="BK128"/>
  <c r="BK173"/>
  <c r="J150"/>
  <c r="J172"/>
  <c r="BK135"/>
  <c r="BK165"/>
  <c r="J146"/>
  <c i="6" r="BK138"/>
  <c r="J132"/>
  <c r="BK137"/>
  <c r="BK143"/>
  <c r="J143"/>
  <c r="J134"/>
  <c r="BK134"/>
  <c r="J131"/>
  <c i="7" r="BK181"/>
  <c r="BK167"/>
  <c r="BK213"/>
  <c r="J184"/>
  <c r="J167"/>
  <c r="J182"/>
  <c r="J206"/>
  <c r="J178"/>
  <c r="J212"/>
  <c r="J160"/>
  <c r="J203"/>
  <c r="BK182"/>
  <c i="8" r="J122"/>
  <c i="2" l="1" r="P130"/>
  <c r="BK162"/>
  <c r="J162"/>
  <c r="J103"/>
  <c i="3" r="T154"/>
  <c r="T136"/>
  <c r="R182"/>
  <c r="R223"/>
  <c r="R234"/>
  <c r="P268"/>
  <c r="P276"/>
  <c i="4" r="R139"/>
  <c r="R206"/>
  <c r="T245"/>
  <c r="T253"/>
  <c i="5" r="R134"/>
  <c r="P156"/>
  <c r="P161"/>
  <c i="6" r="BK140"/>
  <c r="J140"/>
  <c r="J99"/>
  <c i="7" r="R155"/>
  <c r="P169"/>
  <c r="P180"/>
  <c r="P197"/>
  <c r="BK204"/>
  <c r="J204"/>
  <c r="J118"/>
  <c r="BK207"/>
  <c r="J207"/>
  <c r="J119"/>
  <c i="2" r="R154"/>
  <c i="3" r="R188"/>
  <c r="T223"/>
  <c r="P234"/>
  <c r="BK268"/>
  <c r="J268"/>
  <c r="J111"/>
  <c r="BK279"/>
  <c r="J279"/>
  <c r="J113"/>
  <c i="4" r="T139"/>
  <c r="T206"/>
  <c r="R245"/>
  <c r="R253"/>
  <c i="5" r="T134"/>
  <c r="T156"/>
  <c r="R161"/>
  <c i="6" r="P122"/>
  <c i="7" r="BK155"/>
  <c r="J155"/>
  <c r="J102"/>
  <c r="T161"/>
  <c r="R177"/>
  <c r="T180"/>
  <c r="P190"/>
  <c r="R201"/>
  <c r="R207"/>
  <c i="2" r="BK154"/>
  <c r="J154"/>
  <c r="J101"/>
  <c r="P162"/>
  <c r="P161"/>
  <c i="3" r="R154"/>
  <c r="R136"/>
  <c r="P182"/>
  <c r="BK234"/>
  <c r="J234"/>
  <c r="J109"/>
  <c r="R255"/>
  <c r="T276"/>
  <c i="4" r="R127"/>
  <c r="BK206"/>
  <c r="J206"/>
  <c r="J100"/>
  <c r="P245"/>
  <c r="P265"/>
  <c i="5" r="BK126"/>
  <c r="P145"/>
  <c r="BK169"/>
  <c r="J169"/>
  <c r="J103"/>
  <c i="6" r="R122"/>
  <c i="7" r="P150"/>
  <c r="P147"/>
  <c r="R161"/>
  <c r="BK169"/>
  <c r="J169"/>
  <c r="J108"/>
  <c r="BK180"/>
  <c r="J180"/>
  <c r="J110"/>
  <c r="BK190"/>
  <c r="J190"/>
  <c r="J113"/>
  <c r="P201"/>
  <c r="P207"/>
  <c i="4" r="T127"/>
  <c r="P206"/>
  <c r="BK245"/>
  <c r="J245"/>
  <c r="J102"/>
  <c r="BK253"/>
  <c r="J253"/>
  <c r="J103"/>
  <c r="BK292"/>
  <c r="J292"/>
  <c r="J105"/>
  <c i="5" r="BK134"/>
  <c r="J134"/>
  <c r="J99"/>
  <c r="R156"/>
  <c r="T161"/>
  <c i="6" r="R140"/>
  <c i="7" r="P155"/>
  <c r="P177"/>
  <c r="R180"/>
  <c r="R190"/>
  <c r="BK201"/>
  <c r="J201"/>
  <c r="J117"/>
  <c r="BK210"/>
  <c r="J210"/>
  <c r="J120"/>
  <c i="8" r="BK119"/>
  <c i="2" r="BK130"/>
  <c r="BK129"/>
  <c r="T154"/>
  <c i="3" r="P188"/>
  <c r="BK228"/>
  <c r="J228"/>
  <c r="J108"/>
  <c r="T234"/>
  <c r="BK276"/>
  <c r="J276"/>
  <c r="J112"/>
  <c i="4" r="P139"/>
  <c r="P219"/>
  <c r="T265"/>
  <c i="5" r="R126"/>
  <c r="R145"/>
  <c r="R169"/>
  <c i="6" r="P140"/>
  <c i="7" r="T150"/>
  <c r="T147"/>
  <c r="T169"/>
  <c r="R183"/>
  <c r="R197"/>
  <c r="R204"/>
  <c r="R210"/>
  <c i="8" r="T119"/>
  <c r="T118"/>
  <c i="2" r="T130"/>
  <c r="T129"/>
  <c r="T128"/>
  <c r="T162"/>
  <c r="T161"/>
  <c i="3" r="BK188"/>
  <c r="BK223"/>
  <c r="J223"/>
  <c r="J107"/>
  <c r="T228"/>
  <c r="P255"/>
  <c r="T268"/>
  <c i="4" r="BK127"/>
  <c r="J127"/>
  <c r="J98"/>
  <c r="R219"/>
  <c r="R265"/>
  <c i="5" r="P134"/>
  <c r="BK156"/>
  <c r="J156"/>
  <c r="J101"/>
  <c r="P169"/>
  <c i="6" r="T122"/>
  <c i="7" r="R150"/>
  <c r="R147"/>
  <c r="R146"/>
  <c r="R145"/>
  <c r="BK161"/>
  <c r="J161"/>
  <c r="J104"/>
  <c r="T177"/>
  <c r="P183"/>
  <c r="T190"/>
  <c r="T197"/>
  <c r="T204"/>
  <c r="T207"/>
  <c r="BK222"/>
  <c r="J222"/>
  <c r="J125"/>
  <c i="8" r="BK125"/>
  <c r="J125"/>
  <c r="J98"/>
  <c i="2" r="R130"/>
  <c r="R129"/>
  <c r="R128"/>
  <c r="R162"/>
  <c r="R161"/>
  <c i="3" r="BK154"/>
  <c r="J154"/>
  <c r="J101"/>
  <c r="T188"/>
  <c r="P228"/>
  <c r="BK255"/>
  <c r="J255"/>
  <c r="J110"/>
  <c r="R268"/>
  <c i="4" r="P127"/>
  <c r="BK219"/>
  <c r="J219"/>
  <c r="J101"/>
  <c r="BK265"/>
  <c r="J265"/>
  <c r="J104"/>
  <c i="5" r="T126"/>
  <c r="T145"/>
  <c r="T169"/>
  <c i="6" r="BK122"/>
  <c r="BK121"/>
  <c r="BK120"/>
  <c r="J120"/>
  <c r="BK155"/>
  <c r="J155"/>
  <c r="J100"/>
  <c i="7" r="T155"/>
  <c r="R169"/>
  <c r="R168"/>
  <c r="BK183"/>
  <c r="J183"/>
  <c r="J111"/>
  <c r="BK197"/>
  <c r="J197"/>
  <c r="J116"/>
  <c r="P204"/>
  <c r="T210"/>
  <c i="8" r="R119"/>
  <c r="R118"/>
  <c i="2" r="P154"/>
  <c r="BK181"/>
  <c r="J181"/>
  <c r="J106"/>
  <c i="3" r="P154"/>
  <c r="P136"/>
  <c r="BK182"/>
  <c r="J182"/>
  <c r="J102"/>
  <c r="T182"/>
  <c r="P223"/>
  <c r="R228"/>
  <c r="T255"/>
  <c r="R276"/>
  <c i="4" r="BK139"/>
  <c r="J139"/>
  <c r="J99"/>
  <c r="T219"/>
  <c r="P253"/>
  <c i="5" r="P126"/>
  <c r="P125"/>
  <c r="P124"/>
  <c i="1" r="AU99"/>
  <c i="5" r="BK145"/>
  <c r="J145"/>
  <c r="J100"/>
  <c r="BK161"/>
  <c r="J161"/>
  <c r="J102"/>
  <c r="BK189"/>
  <c r="J189"/>
  <c r="J104"/>
  <c i="6" r="T140"/>
  <c i="7" r="BK150"/>
  <c r="J150"/>
  <c r="J100"/>
  <c r="P161"/>
  <c r="BK177"/>
  <c r="J177"/>
  <c r="J109"/>
  <c r="T183"/>
  <c r="T201"/>
  <c r="P210"/>
  <c i="8" r="P119"/>
  <c r="P118"/>
  <c i="1" r="AU102"/>
  <c i="7" r="BK188"/>
  <c r="J188"/>
  <c r="J112"/>
  <c r="BK166"/>
  <c r="J166"/>
  <c r="J106"/>
  <c r="BK214"/>
  <c r="J214"/>
  <c r="J121"/>
  <c r="BK216"/>
  <c r="J216"/>
  <c r="J122"/>
  <c r="BK220"/>
  <c r="J220"/>
  <c r="J124"/>
  <c i="2" r="BK175"/>
  <c r="J175"/>
  <c r="J105"/>
  <c i="3" r="BK137"/>
  <c r="J137"/>
  <c r="J100"/>
  <c r="BK185"/>
  <c r="J185"/>
  <c r="J103"/>
  <c r="BK221"/>
  <c r="J221"/>
  <c r="J106"/>
  <c i="7" r="BK159"/>
  <c r="J159"/>
  <c r="J103"/>
  <c r="BK195"/>
  <c r="J195"/>
  <c r="J115"/>
  <c r="BK218"/>
  <c r="J218"/>
  <c r="J123"/>
  <c r="BK148"/>
  <c r="J148"/>
  <c r="J99"/>
  <c r="BK164"/>
  <c r="J164"/>
  <c r="J105"/>
  <c i="2" r="BK170"/>
  <c r="J170"/>
  <c r="J104"/>
  <c i="7" r="BK153"/>
  <c r="J153"/>
  <c r="J101"/>
  <c r="BK193"/>
  <c r="J193"/>
  <c r="J114"/>
  <c i="8" r="BE122"/>
  <c r="F115"/>
  <c r="E108"/>
  <c i="7" r="BK168"/>
  <c r="J168"/>
  <c r="J107"/>
  <c i="8" r="J89"/>
  <c r="BE121"/>
  <c r="BE123"/>
  <c r="BE120"/>
  <c i="6" r="J96"/>
  <c r="J121"/>
  <c r="J97"/>
  <c r="J122"/>
  <c r="J98"/>
  <c i="7" r="E135"/>
  <c r="BE174"/>
  <c r="BE179"/>
  <c r="BE181"/>
  <c r="BE192"/>
  <c r="BE198"/>
  <c r="BE209"/>
  <c r="BE215"/>
  <c r="BE217"/>
  <c r="F142"/>
  <c r="BE151"/>
  <c r="BE152"/>
  <c r="BE162"/>
  <c r="BE167"/>
  <c r="BE182"/>
  <c r="BE184"/>
  <c r="BE194"/>
  <c r="BE196"/>
  <c r="BE199"/>
  <c r="BE211"/>
  <c r="BE212"/>
  <c r="BE219"/>
  <c r="J139"/>
  <c r="BE149"/>
  <c r="BE165"/>
  <c r="BE172"/>
  <c r="BE173"/>
  <c r="BE205"/>
  <c r="BE170"/>
  <c r="BE171"/>
  <c r="BE176"/>
  <c r="BE178"/>
  <c r="BE185"/>
  <c r="BE158"/>
  <c r="BE175"/>
  <c r="BE189"/>
  <c r="BE200"/>
  <c r="BE203"/>
  <c r="BE206"/>
  <c r="BE202"/>
  <c r="BE208"/>
  <c r="BE213"/>
  <c r="BE154"/>
  <c r="BE156"/>
  <c r="BE157"/>
  <c r="BE160"/>
  <c r="BE163"/>
  <c r="BE186"/>
  <c r="BE187"/>
  <c r="BE191"/>
  <c r="BE221"/>
  <c i="5" r="J126"/>
  <c r="J98"/>
  <c i="6" r="BE127"/>
  <c r="BE137"/>
  <c r="BE145"/>
  <c r="BE146"/>
  <c r="BE147"/>
  <c r="BE149"/>
  <c r="BE151"/>
  <c r="F92"/>
  <c r="BE130"/>
  <c r="BE131"/>
  <c r="BE142"/>
  <c r="BE143"/>
  <c r="BE144"/>
  <c r="J89"/>
  <c r="BE128"/>
  <c r="BE136"/>
  <c r="BE141"/>
  <c r="BE132"/>
  <c r="BE134"/>
  <c r="BE135"/>
  <c r="BE139"/>
  <c r="BE133"/>
  <c r="BE123"/>
  <c r="BE125"/>
  <c r="BE126"/>
  <c r="BE138"/>
  <c r="BE152"/>
  <c r="BE153"/>
  <c r="BE154"/>
  <c r="E85"/>
  <c r="BE129"/>
  <c r="BE148"/>
  <c r="BE150"/>
  <c i="5" r="F92"/>
  <c r="BE140"/>
  <c r="BE142"/>
  <c r="BE150"/>
  <c r="BE151"/>
  <c r="BE152"/>
  <c r="BE159"/>
  <c r="BE172"/>
  <c r="BE180"/>
  <c r="BE186"/>
  <c i="4" r="BK126"/>
  <c r="BK125"/>
  <c r="J125"/>
  <c i="5" r="BE128"/>
  <c r="BE132"/>
  <c r="BE149"/>
  <c r="BE162"/>
  <c r="BE170"/>
  <c r="BE176"/>
  <c r="BE127"/>
  <c r="BE133"/>
  <c r="BE136"/>
  <c r="BE147"/>
  <c r="BE177"/>
  <c r="J89"/>
  <c r="BE138"/>
  <c r="BE171"/>
  <c r="BE173"/>
  <c r="BE175"/>
  <c r="BE179"/>
  <c r="BE183"/>
  <c r="BE131"/>
  <c r="BE135"/>
  <c r="BE141"/>
  <c r="BE143"/>
  <c r="BE153"/>
  <c r="BE155"/>
  <c r="BE157"/>
  <c r="BE158"/>
  <c r="BE160"/>
  <c r="BE163"/>
  <c r="BE164"/>
  <c r="BE167"/>
  <c r="BE168"/>
  <c r="BE174"/>
  <c r="BE178"/>
  <c r="BE181"/>
  <c r="BE182"/>
  <c r="BE187"/>
  <c r="E114"/>
  <c r="BE144"/>
  <c r="BE129"/>
  <c r="BE130"/>
  <c r="BE146"/>
  <c r="BE148"/>
  <c r="BE154"/>
  <c r="BE165"/>
  <c r="BE188"/>
  <c r="BE166"/>
  <c r="BE184"/>
  <c r="BE185"/>
  <c i="3" r="BK136"/>
  <c i="4" r="E115"/>
  <c r="F122"/>
  <c r="BE130"/>
  <c r="BE131"/>
  <c r="BE132"/>
  <c r="BE136"/>
  <c r="BE140"/>
  <c r="BE146"/>
  <c r="BE147"/>
  <c r="BE156"/>
  <c r="BE171"/>
  <c r="BE172"/>
  <c r="BE177"/>
  <c r="BE200"/>
  <c r="BE202"/>
  <c r="BE204"/>
  <c r="BE224"/>
  <c r="BE244"/>
  <c r="BE255"/>
  <c r="BE266"/>
  <c r="J89"/>
  <c r="BE176"/>
  <c r="BE188"/>
  <c r="BE190"/>
  <c r="BE198"/>
  <c r="BE209"/>
  <c r="BE211"/>
  <c r="BE213"/>
  <c r="BE216"/>
  <c r="BE221"/>
  <c r="BE229"/>
  <c r="BE260"/>
  <c r="BE279"/>
  <c r="BE280"/>
  <c i="3" r="J188"/>
  <c r="J105"/>
  <c i="4" r="BE155"/>
  <c r="BE159"/>
  <c r="BE170"/>
  <c r="BE174"/>
  <c r="BE180"/>
  <c r="BE182"/>
  <c r="BE192"/>
  <c r="BE207"/>
  <c r="BE208"/>
  <c r="BE235"/>
  <c r="BE236"/>
  <c r="BE239"/>
  <c r="BE243"/>
  <c r="BE251"/>
  <c r="BE254"/>
  <c r="BE256"/>
  <c r="BE257"/>
  <c r="BE261"/>
  <c r="BE262"/>
  <c r="BE263"/>
  <c r="BE281"/>
  <c r="BE138"/>
  <c r="BE164"/>
  <c r="BE185"/>
  <c r="BE186"/>
  <c r="BE194"/>
  <c r="BE195"/>
  <c r="BE199"/>
  <c r="BE210"/>
  <c r="BE212"/>
  <c r="BE215"/>
  <c r="BE217"/>
  <c r="BE231"/>
  <c r="BE240"/>
  <c r="BE275"/>
  <c r="BE278"/>
  <c r="BE286"/>
  <c r="BE287"/>
  <c r="BE288"/>
  <c r="BE290"/>
  <c r="BE134"/>
  <c r="BE150"/>
  <c r="BE151"/>
  <c r="BE166"/>
  <c r="BE167"/>
  <c r="BE169"/>
  <c r="BE173"/>
  <c r="BE178"/>
  <c r="BE183"/>
  <c r="BE196"/>
  <c r="BE289"/>
  <c r="BE128"/>
  <c r="BE142"/>
  <c r="BE152"/>
  <c r="BE214"/>
  <c r="BE218"/>
  <c r="BE222"/>
  <c r="BE223"/>
  <c r="BE230"/>
  <c r="BE232"/>
  <c r="BE252"/>
  <c r="BE269"/>
  <c r="BE274"/>
  <c r="BE277"/>
  <c r="BE282"/>
  <c r="BE283"/>
  <c r="BE284"/>
  <c r="BE285"/>
  <c r="BE291"/>
  <c r="BE129"/>
  <c r="BE133"/>
  <c r="BE137"/>
  <c r="BE145"/>
  <c r="BE157"/>
  <c r="BE161"/>
  <c r="BE241"/>
  <c r="BE242"/>
  <c r="BE246"/>
  <c r="BE249"/>
  <c r="BE250"/>
  <c r="BE268"/>
  <c r="BE273"/>
  <c r="BE276"/>
  <c r="BE135"/>
  <c r="BE144"/>
  <c r="BE148"/>
  <c r="BE149"/>
  <c r="BE154"/>
  <c r="BE162"/>
  <c r="BE168"/>
  <c r="BE187"/>
  <c r="BE193"/>
  <c r="BE220"/>
  <c r="BE225"/>
  <c r="BE226"/>
  <c r="BE227"/>
  <c r="BE228"/>
  <c r="BE233"/>
  <c r="BE234"/>
  <c r="BE237"/>
  <c r="BE238"/>
  <c r="BE247"/>
  <c r="BE248"/>
  <c r="BE258"/>
  <c r="BE259"/>
  <c r="BE264"/>
  <c r="BE267"/>
  <c r="BE270"/>
  <c r="BE271"/>
  <c r="BE272"/>
  <c i="2" r="BK161"/>
  <c r="J161"/>
  <c r="J102"/>
  <c i="3" r="BE148"/>
  <c r="BE163"/>
  <c r="BE184"/>
  <c r="BE202"/>
  <c r="BE220"/>
  <c r="BE269"/>
  <c r="BE277"/>
  <c i="2" r="J129"/>
  <c r="J99"/>
  <c i="3" r="BE217"/>
  <c r="BE219"/>
  <c r="BE222"/>
  <c r="BE224"/>
  <c r="BE225"/>
  <c r="BE254"/>
  <c r="BE262"/>
  <c r="BE263"/>
  <c r="BE271"/>
  <c i="2" r="J130"/>
  <c r="J100"/>
  <c i="3" r="J129"/>
  <c r="BE138"/>
  <c r="BE143"/>
  <c r="BE155"/>
  <c r="BE170"/>
  <c r="BE176"/>
  <c r="BE189"/>
  <c r="BE195"/>
  <c r="BE226"/>
  <c r="BE227"/>
  <c r="BE229"/>
  <c r="BE164"/>
  <c r="BE210"/>
  <c r="BE256"/>
  <c r="E123"/>
  <c r="BE235"/>
  <c r="BE278"/>
  <c r="F132"/>
  <c r="BE161"/>
  <c r="BE162"/>
  <c r="BE183"/>
  <c r="BE230"/>
  <c r="BE253"/>
  <c r="BE186"/>
  <c r="BE204"/>
  <c r="BE257"/>
  <c r="BE261"/>
  <c r="BE270"/>
  <c r="BE231"/>
  <c r="BE232"/>
  <c r="BE233"/>
  <c r="BE241"/>
  <c r="BE247"/>
  <c i="2" r="BE148"/>
  <c r="E85"/>
  <c r="BE131"/>
  <c r="BE136"/>
  <c r="J122"/>
  <c r="F125"/>
  <c r="BE135"/>
  <c r="BE140"/>
  <c r="BE144"/>
  <c r="BE160"/>
  <c r="BE163"/>
  <c r="BE165"/>
  <c r="BE155"/>
  <c r="BE156"/>
  <c r="BE157"/>
  <c r="BE158"/>
  <c r="BE164"/>
  <c r="BE166"/>
  <c r="BE171"/>
  <c r="BE176"/>
  <c r="F37"/>
  <c i="1" r="BB96"/>
  <c i="4" r="F36"/>
  <c i="1" r="BC98"/>
  <c i="6" r="F37"/>
  <c i="1" r="BD100"/>
  <c i="7" r="F35"/>
  <c i="1" r="BB101"/>
  <c i="3" r="F36"/>
  <c i="1" r="BA97"/>
  <c i="5" r="F35"/>
  <c i="1" r="BB99"/>
  <c i="5" r="F37"/>
  <c i="1" r="BD99"/>
  <c i="7" r="F34"/>
  <c i="1" r="BA101"/>
  <c i="6" r="J30"/>
  <c i="2" r="F39"/>
  <c i="1" r="BD96"/>
  <c i="3" r="F38"/>
  <c i="1" r="BC97"/>
  <c i="5" r="F36"/>
  <c i="1" r="BC99"/>
  <c i="5" r="F34"/>
  <c i="1" r="BA99"/>
  <c i="6" r="F34"/>
  <c i="1" r="BA100"/>
  <c i="7" r="F36"/>
  <c i="1" r="BC101"/>
  <c i="2" r="F36"/>
  <c i="1" r="BA96"/>
  <c i="4" r="J34"/>
  <c i="1" r="AW98"/>
  <c i="6" r="F36"/>
  <c i="1" r="BC100"/>
  <c i="8" r="F36"/>
  <c i="1" r="BC102"/>
  <c i="8" r="F34"/>
  <c i="1" r="BA102"/>
  <c i="2" r="J36"/>
  <c i="1" r="AW96"/>
  <c i="3" r="J36"/>
  <c i="1" r="AW97"/>
  <c i="4" r="F35"/>
  <c i="1" r="BB98"/>
  <c i="8" r="J34"/>
  <c i="1" r="AW102"/>
  <c i="8" r="F37"/>
  <c i="1" r="BD102"/>
  <c i="3" r="F39"/>
  <c i="1" r="BD97"/>
  <c i="4" r="J30"/>
  <c i="5" r="J34"/>
  <c i="1" r="AW99"/>
  <c i="6" r="F35"/>
  <c i="1" r="BB100"/>
  <c i="7" r="J34"/>
  <c i="1" r="AW101"/>
  <c r="AS94"/>
  <c i="3" r="F37"/>
  <c i="1" r="BB97"/>
  <c i="4" r="F37"/>
  <c i="1" r="BD98"/>
  <c i="8" r="F35"/>
  <c i="1" r="BB102"/>
  <c i="2" r="F38"/>
  <c i="1" r="BC96"/>
  <c i="4" r="F34"/>
  <c i="1" r="BA98"/>
  <c i="6" r="J34"/>
  <c i="1" r="AW100"/>
  <c i="7" r="F37"/>
  <c i="1" r="BD101"/>
  <c i="7" l="1" r="P168"/>
  <c r="P146"/>
  <c r="P145"/>
  <c i="1" r="AU101"/>
  <c i="7" r="T168"/>
  <c r="T146"/>
  <c r="T145"/>
  <c i="3" r="P187"/>
  <c r="P135"/>
  <c i="1" r="AU97"/>
  <c i="4" r="T126"/>
  <c r="T125"/>
  <c i="5" r="T125"/>
  <c r="T124"/>
  <c i="3" r="BK187"/>
  <c r="J187"/>
  <c r="J104"/>
  <c i="6" r="T121"/>
  <c r="T120"/>
  <c i="8" r="BK118"/>
  <c r="J118"/>
  <c i="6" r="R121"/>
  <c r="R120"/>
  <c i="5" r="BK125"/>
  <c r="J125"/>
  <c r="J97"/>
  <c i="6" r="P121"/>
  <c r="P120"/>
  <c i="1" r="AU100"/>
  <c i="4" r="R126"/>
  <c r="R125"/>
  <c i="3" r="T187"/>
  <c r="T135"/>
  <c i="4" r="P126"/>
  <c r="P125"/>
  <c i="1" r="AU98"/>
  <c i="3" r="R187"/>
  <c r="R135"/>
  <c i="5" r="R125"/>
  <c r="R124"/>
  <c i="2" r="P129"/>
  <c r="P128"/>
  <c i="1" r="AU96"/>
  <c r="AG100"/>
  <c i="7" r="BK147"/>
  <c r="J147"/>
  <c r="J98"/>
  <c i="8" r="J119"/>
  <c r="J97"/>
  <c i="7" r="BK146"/>
  <c r="BK145"/>
  <c r="J145"/>
  <c r="J96"/>
  <c i="1" r="AG98"/>
  <c i="4" r="J96"/>
  <c r="J126"/>
  <c r="J97"/>
  <c i="3" r="J136"/>
  <c r="J99"/>
  <c i="2" r="BK128"/>
  <c r="J128"/>
  <c r="J98"/>
  <c i="1" r="BC95"/>
  <c i="3" r="J35"/>
  <c i="1" r="AV97"/>
  <c r="AT97"/>
  <c i="6" r="F33"/>
  <c i="1" r="AZ100"/>
  <c r="BA95"/>
  <c r="BD95"/>
  <c i="3" r="F35"/>
  <c i="1" r="AZ97"/>
  <c i="6" r="J33"/>
  <c i="1" r="AV100"/>
  <c r="AT100"/>
  <c r="AN100"/>
  <c i="8" r="J30"/>
  <c i="1" r="AG102"/>
  <c i="2" r="J35"/>
  <c i="1" r="AV96"/>
  <c r="AT96"/>
  <c i="4" r="J33"/>
  <c i="1" r="AV98"/>
  <c r="AT98"/>
  <c r="AN98"/>
  <c i="2" r="F35"/>
  <c i="1" r="AZ96"/>
  <c i="4" r="F33"/>
  <c i="1" r="AZ98"/>
  <c r="BB95"/>
  <c i="5" r="F33"/>
  <c i="1" r="AZ99"/>
  <c i="8" r="J33"/>
  <c i="1" r="AV102"/>
  <c r="AT102"/>
  <c r="AN102"/>
  <c i="8" r="F33"/>
  <c i="1" r="AZ102"/>
  <c i="5" r="J33"/>
  <c i="1" r="AV99"/>
  <c r="AT99"/>
  <c i="7" r="F33"/>
  <c i="1" r="AZ101"/>
  <c i="7" r="J33"/>
  <c i="1" r="AV101"/>
  <c r="AT101"/>
  <c i="3" l="1" r="BK135"/>
  <c r="J135"/>
  <c r="J98"/>
  <c i="8" r="J96"/>
  <c i="5" r="BK124"/>
  <c r="J124"/>
  <c r="J96"/>
  <c i="7" r="J146"/>
  <c r="J97"/>
  <c i="8" r="J39"/>
  <c i="6" r="J39"/>
  <c i="4" r="J39"/>
  <c i="1" r="AU95"/>
  <c r="AU94"/>
  <c r="BC94"/>
  <c r="W32"/>
  <c r="AZ95"/>
  <c r="AV95"/>
  <c r="BD94"/>
  <c r="W33"/>
  <c i="2" r="J32"/>
  <c i="1" r="AG96"/>
  <c r="BA94"/>
  <c r="W30"/>
  <c r="AY95"/>
  <c r="BB94"/>
  <c r="W31"/>
  <c r="AW95"/>
  <c r="AX95"/>
  <c i="7" r="J30"/>
  <c i="1" r="AG101"/>
  <c r="AN101"/>
  <c i="7" l="1" r="J39"/>
  <c i="2" r="J41"/>
  <c i="1" r="AN96"/>
  <c r="AX94"/>
  <c r="AW94"/>
  <c r="AK30"/>
  <c i="3" r="J32"/>
  <c i="1" r="AG97"/>
  <c r="AN97"/>
  <c r="AY94"/>
  <c r="AT95"/>
  <c r="AZ94"/>
  <c r="W29"/>
  <c i="5" r="J30"/>
  <c i="1" r="AG99"/>
  <c r="AN99"/>
  <c i="3" l="1" r="J41"/>
  <c i="5" r="J39"/>
  <c i="1"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<sst xmlns="http://schemas.openxmlformats.org/spreadsheetml/2006/main">
  <si>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</si>
  <si>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</si>
  <si>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</si>
  <si>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</si>
  <si>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</si>
  <si>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{e7acc211-5112-469f-b9cf-a4adbb4030db}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</si>
  <si>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</si>
  <si>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</si>
  <si>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</si>
  <si>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</si>
  <si>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</si>
  <si>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</si>
  <si>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</si>
  <si>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</si>
  <si>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23MT045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</si>
  <si>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</si>
  <si>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</si>
  <si>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GYREC - modernizace kotelny</t>
  </si>
  <si>
    <t>KSO:</t>
  </si>
  <si>
    <t>CC-CZ:</t>
  </si>
  <si>
    <t>Místo:</t>
  </si>
  <si>
    <t>Řečkovice</t>
  </si>
  <si>
    <t>Datum:</t>
  </si>
  <si>
    <t>26. 5. 2023</t>
  </si>
  <si>
    <t>Zadavatel:</t>
  </si>
  <si>
    <t>IČ:</t>
  </si>
  <si>
    <t>485 13 512</t>
  </si>
  <si>
    <t>Gymnázium Brno-Řečkovice</t>
  </si>
  <si>
    <t>DIČ:</t>
  </si>
  <si>
    <t>CZ48513512</t>
  </si>
  <si>
    <t>Uchazeč:</t>
  </si>
  <si>
    <t>Vyplň údaj</t>
  </si>
  <si>
    <t>Projektant:</t>
  </si>
  <si>
    <t>262 36 419</t>
  </si>
  <si>
    <t>A-plus a.s.</t>
  </si>
  <si>
    <t>CZ26236419</t>
  </si>
  <si>
    <t>True</t>
  </si>
  <si>
    <t>Zpracovatel:</t>
  </si>
  <si>
    <t>253 33 046</t>
  </si>
  <si>
    <t>STAGA stavební agentura s.r.o.</t>
  </si>
  <si>
    <t>CZ25333046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</si>
  <si>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</si>
  <si>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</si>
  <si>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</si>
  <si>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</si>
  <si>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</si>
  <si>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</si>
  <si>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</si>
  <si>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</si>
  <si>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</si>
  <si>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</si>
  <si>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</si>
  <si>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</si>
  <si>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</si>
  <si>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</si>
  <si>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</si>
  <si>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</si>
  <si>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</si>
  <si>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</si>
  <si>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</si>
  <si>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</si>
  <si>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</si>
  <si>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</si>
  <si>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</si>
  <si>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</si>
  <si>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</si>
  <si>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</si>
  <si>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</si>
  <si>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</si>
  <si>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</si>
  <si>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</si>
  <si>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</si>
  <si>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</si>
  <si>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</si>
  <si>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</si>
  <si>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</si>
  <si>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</si>
  <si>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</si>
  <si>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</si>
  <si>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</si>
  <si>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</si>
  <si>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</si>
  <si>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</si>
  <si>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</si>
  <si>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</si>
  <si>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</si>
  <si>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</si>
  <si>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Stavební část</t>
  </si>
  <si>
    <t>STA</t>
  </si>
  <si>
    <t>1</t>
  </si>
  <si>
    <t>{b5a17396-b3ef-453a-b530-c598e730056c}</t>
  </si>
  <si>
    <t>2</t>
  </si>
  <si>
    <t>/</t>
  </si>
  <si>
    <t>01.1</t>
  </si>
  <si>
    <t>Bourané konstrukce</t>
  </si>
  <si>
    <t>Soupis</t>
  </si>
  <si>
    <t>{aa8d1932-c535-4910-b7fe-290d35d46b62}</t>
  </si>
  <si>
    <t>01.2</t>
  </si>
  <si>
    <t>Nové konstrukce</t>
  </si>
  <si>
    <t>{16146083-dfd7-4779-998e-dc94c98c9f4f}</t>
  </si>
  <si>
    <t>02</t>
  </si>
  <si>
    <t>UT a MaR</t>
  </si>
  <si>
    <t>{ee991291-72d9-44d6-b327-85cf03ac0dc2}</t>
  </si>
  <si>
    <t>03</t>
  </si>
  <si>
    <t>ZTI</t>
  </si>
  <si>
    <t>{c6cd94e9-359f-4422-8708-1683b4e06c28}</t>
  </si>
  <si>
    <t>04</t>
  </si>
  <si>
    <t>VZT</t>
  </si>
  <si>
    <t>{5a017fce-4b99-428d-8254-810c96950531}</t>
  </si>
  <si>
    <t>05</t>
  </si>
  <si>
    <t>ESIL</t>
  </si>
  <si>
    <t>{98fbba38-074a-4fa2-b3d3-cb429de02d71}</t>
  </si>
  <si>
    <t>06</t>
  </si>
  <si>
    <t>VRN</t>
  </si>
  <si>
    <t>{5a0206a5-762d-4fcb-921e-35a544dfc21d}</t>
  </si>
  <si>
    <t>KRYCÍ LIST SOUPISU PRACÍ</t>
  </si>
  <si>
    <t>Objekt:</t>
  </si>
  <si>
    <t>01 - Stavební část</t>
  </si>
  <si>
    <t>Soupis:</t>
  </si>
  <si>
    <t>01.1 - Bourané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</si>
  <si>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</si>
  <si>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</si>
  <si>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</si>
  <si>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</si>
  <si>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</si>
  <si>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</si>
  <si>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</si>
  <si>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</si>
  <si>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</si>
  <si>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</si>
  <si>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</si>
  <si>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</si>
  <si>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</si>
  <si>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</si>
  <si>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</si>
  <si>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</si>
  <si>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</si>
  <si>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</si>
  <si>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</si>
  <si>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</si>
  <si>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</si>
  <si>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</si>
  <si>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</si>
  <si>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</si>
  <si>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</si>
  <si>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</si>
  <si>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</si>
  <si>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</si>
  <si>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</si>
  <si>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</si>
  <si>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</si>
  <si>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</si>
  <si>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965042241</t>
  </si>
  <si>
    <t>Bourání mazanin betonových nebo z litého asfaltu tl. přes 100 mm, plochy přes 4 m2</t>
  </si>
  <si>
    <t>m3</t>
  </si>
  <si>
    <t>CS ÚRS 2023 01</t>
  </si>
  <si>
    <t>4</t>
  </si>
  <si>
    <t>-438287897</t>
  </si>
  <si>
    <t>VV</t>
  </si>
  <si>
    <t>Vybourání podlahy (dl * š * v)</t>
  </si>
  <si>
    <t>(5,20*3,32)*0,18</t>
  </si>
  <si>
    <t>Součet</t>
  </si>
  <si>
    <t>965049112</t>
  </si>
  <si>
    <t>Bourání mazanin Příplatek k cenám za bourání mazanin betonových se svařovanou sítí, tl. přes 100 mm</t>
  </si>
  <si>
    <t>1969547135</t>
  </si>
  <si>
    <t>3</t>
  </si>
  <si>
    <t>968072246</t>
  </si>
  <si>
    <t>Vybourání kovových rámů oken s křídly, dveřních zárubní, vrat, stěn, ostění nebo obkladů okenních rámů s křídly jednoduchých, plochy do 4 m2</t>
  </si>
  <si>
    <t>m2</t>
  </si>
  <si>
    <t>1543728738</t>
  </si>
  <si>
    <t>Vybourání oken (dl * v * p)</t>
  </si>
  <si>
    <t>(1,97*1,30)*2</t>
  </si>
  <si>
    <t>968072455</t>
  </si>
  <si>
    <t>Vybourání kovových rámů oken s křídly, dveřních zárubní, vrat, stěn, ostění nebo obkladů dveřních zárubní, plochy do 2 m2</t>
  </si>
  <si>
    <t>-1285124794</t>
  </si>
  <si>
    <t>Vybourání dveří (dl * v)</t>
  </si>
  <si>
    <t>(1,00*2,02)</t>
  </si>
  <si>
    <t>5</t>
  </si>
  <si>
    <t>968072456</t>
  </si>
  <si>
    <t>Vybourání kovových rámů oken s křídly, dveřních zárubní, vrat, stěn, ostění nebo obkladů dveřních zárubní, plochy přes 2 m2</t>
  </si>
  <si>
    <t>984029964</t>
  </si>
  <si>
    <t>(1,70*2,08)</t>
  </si>
  <si>
    <t>6</t>
  </si>
  <si>
    <t>978013191</t>
  </si>
  <si>
    <t>Otlučení vápenných nebo vápenocementových omítek vnitřních ploch stěn s vyškrabáním spar, s očištěním zdiva, v rozsahu přes 50 do 100 %</t>
  </si>
  <si>
    <t>-1679570842</t>
  </si>
  <si>
    <t>Omítka stěn (dl * v) - otvory (š * v)</t>
  </si>
  <si>
    <t>1.PP - místnost (NS 001B; NS 002)</t>
  </si>
  <si>
    <t>(26,78)*4,74+(19,22)*1,76</t>
  </si>
  <si>
    <t>-((1,97*1,3*2+0,8*1,69+1,7*2,08+1,0*2,02)+(0,8*1,69))</t>
  </si>
  <si>
    <t>997</t>
  </si>
  <si>
    <t>Přesun sutě</t>
  </si>
  <si>
    <t>7</t>
  </si>
  <si>
    <t>997013211</t>
  </si>
  <si>
    <t>Vnitrostaveništní doprava suti a vybouraných hmot vodorovně do 50 m svisle ručně pro budovy a haly výšky do 6 m</t>
  </si>
  <si>
    <t>t</t>
  </si>
  <si>
    <t>-891823989</t>
  </si>
  <si>
    <t>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</si>
  <si>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</si>
  <si>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</si>
  <si>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1404126934</t>
  </si>
  <si>
    <t>997013501</t>
  </si>
  <si>
    <t>Odvoz suti a vybouraných hmot na skládku nebo meziskládku se složením, na vzdálenost do 1 km</t>
  </si>
  <si>
    <t>1781445713</t>
  </si>
  <si>
    <t>10</t>
  </si>
  <si>
    <t>997013509</t>
  </si>
  <si>
    <t>Odvoz suti a vybouraných hmot na skládku nebo meziskládku se složením, na vzdálenost Příplatek k ceně za každý další i započatý 1 km přes 1 km</t>
  </si>
  <si>
    <t>1554707995</t>
  </si>
  <si>
    <t>14,49*9 'Přepočtené koeficientem množství</t>
  </si>
  <si>
    <t>11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</si>
  <si>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</si>
  <si>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</si>
  <si>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-866125253</t>
  </si>
  <si>
    <t>PSV</t>
  </si>
  <si>
    <t>Práce a dodávky PSV</t>
  </si>
  <si>
    <t>767</t>
  </si>
  <si>
    <t>Konstrukce zámečnické</t>
  </si>
  <si>
    <t>12</t>
  </si>
  <si>
    <t>767161813</t>
  </si>
  <si>
    <t>Demontáž zábradlí do suti rovného nerozebíratelný spoj hmotnosti 1 m zábradlí do 20 kg</t>
  </si>
  <si>
    <t>m</t>
  </si>
  <si>
    <t>16</t>
  </si>
  <si>
    <t>-1952081162</t>
  </si>
  <si>
    <t>13</t>
  </si>
  <si>
    <t>767691822</t>
  </si>
  <si>
    <t>Ostatní práce - vyvěšení nebo zavěšení kovových křídel dveří, plochy do 2 m2</t>
  </si>
  <si>
    <t>kus</t>
  </si>
  <si>
    <t>1548010353</t>
  </si>
  <si>
    <t>14</t>
  </si>
  <si>
    <t>767810811</t>
  </si>
  <si>
    <t>Demontáž větracích mřížek ocelových čtyřhranných neho kruhových</t>
  </si>
  <si>
    <t>93975797</t>
  </si>
  <si>
    <t>767996701</t>
  </si>
  <si>
    <t>Demontáž ostatních zámečnických konstrukcí řezáním o hmotnosti jednotlivých dílů do 50 kg</t>
  </si>
  <si>
    <t>kg</t>
  </si>
  <si>
    <t>1084220261</t>
  </si>
  <si>
    <t>Schodiště (přepdokládaná hm)</t>
  </si>
  <si>
    <t>200,0</t>
  </si>
  <si>
    <t>783</t>
  </si>
  <si>
    <t>Dokončovací práce - nátěry</t>
  </si>
  <si>
    <t>783306811</t>
  </si>
  <si>
    <t>Odstranění nátěrů ze zámečnických konstrukcí oškrábáním</t>
  </si>
  <si>
    <t>1515546840</t>
  </si>
  <si>
    <t>Nátěr ocelových kcí (pl)</t>
  </si>
  <si>
    <t>(60,0)</t>
  </si>
  <si>
    <t>784</t>
  </si>
  <si>
    <t>Dokončovací práce - malby a tapety</t>
  </si>
  <si>
    <t>17</t>
  </si>
  <si>
    <t>784121001</t>
  </si>
  <si>
    <t>Oškrabání malby v místnostech výšky do 3,80 m</t>
  </si>
  <si>
    <t>745511020</t>
  </si>
  <si>
    <t>Malba stropů (pl)</t>
  </si>
  <si>
    <t>(56,44)+(20,28)</t>
  </si>
  <si>
    <t>VP</t>
  </si>
  <si>
    <t xml:space="preserve">  Vícepráce</t>
  </si>
  <si>
    <t>PN</t>
  </si>
  <si>
    <t>skl_PD01_pl</t>
  </si>
  <si>
    <t>44,78</t>
  </si>
  <si>
    <t>01.2 -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</si>
  <si>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</si>
  <si>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</si>
  <si>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</si>
  <si>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</si>
  <si>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</si>
  <si>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</si>
  <si>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776 - Podlahy povlakové</t>
  </si>
  <si>
    <t>OST - Ostatní</t>
  </si>
  <si>
    <t>Svislé a kompletní konstrukce</t>
  </si>
  <si>
    <t>310321111</t>
  </si>
  <si>
    <t>Zabetonování otvorů ve zdivu nadzákladovém včetně bednění, odbednění a výztuže (materiál v ceně) plochy do 1 m2</t>
  </si>
  <si>
    <t>483729956</t>
  </si>
  <si>
    <t>Dobetonování otvoru (dl * v)</t>
  </si>
  <si>
    <t>1.PP</t>
  </si>
  <si>
    <t>(1,97*0,10)*0,15*2</t>
  </si>
  <si>
    <t>340238212</t>
  </si>
  <si>
    <t>Zazdívka otvorů v příčkách nebo stěnách cihlami plnými pálenými plochy přes 0,25 m2 do 1 m2, tloušťky přes 100 mm</t>
  </si>
  <si>
    <t>1643228682</t>
  </si>
  <si>
    <t>Dozdění otvoru (dl * v)</t>
  </si>
  <si>
    <t>(1,20)*0,25</t>
  </si>
  <si>
    <t>340239211</t>
  </si>
  <si>
    <t>Zazdívka otvorů v příčkách nebo stěnách cihlami plnými pálenými plochy přes 1 m2 do 4 m2, tloušťky do 100 mm</t>
  </si>
  <si>
    <t>-1869198087</t>
  </si>
  <si>
    <t>Dozdění otvoru (dl * v) - otvory (š * v)</t>
  </si>
  <si>
    <t>1.NP</t>
  </si>
  <si>
    <t>(1,70)*2,02</t>
  </si>
  <si>
    <t>-(1,0*2,02)</t>
  </si>
  <si>
    <t>Úpravy povrchů, podlahy a osazování výplní</t>
  </si>
  <si>
    <t>631311224</t>
  </si>
  <si>
    <t>Mazanina z betonu prostého se zvýšenými nároky na prostředí tl. přes 80 do 120 mm tř. C 25/30</t>
  </si>
  <si>
    <t>-1399839205</t>
  </si>
  <si>
    <t>Souvrství podlahy - mazanina (pl * v)</t>
  </si>
  <si>
    <t>skladba PD.01; PD.02</t>
  </si>
  <si>
    <t>1.PP - místnost (NS001B)</t>
  </si>
  <si>
    <t>(skl_PD01_pl)*0,12</t>
  </si>
  <si>
    <t>631319012</t>
  </si>
  <si>
    <t>Příplatek k cenám mazanin za úpravu povrchu mazaniny přehlazením, mazanina tl. přes 80 do 120 mm</t>
  </si>
  <si>
    <t>58869781</t>
  </si>
  <si>
    <t>631319173</t>
  </si>
  <si>
    <t>Příplatek k cenám mazanin za stržení povrchu spodní vrstvy mazaniny latí před vložením výztuže nebo pletiva pro tl. obou vrstev mazaniny přes 80 do 120 mm</t>
  </si>
  <si>
    <t>313792585</t>
  </si>
  <si>
    <t>631319202</t>
  </si>
  <si>
    <t>Příplatek k cenám betonových mazanin za vyztužení ocelovými vlákny (drátkobeton) objemové vyztužení 20 kg/m3</t>
  </si>
  <si>
    <t>2032710617</t>
  </si>
  <si>
    <t>631362021</t>
  </si>
  <si>
    <t>Výztuž mazanin ze svařovaných sítí z drátů typu KARI</t>
  </si>
  <si>
    <t>1076440972</t>
  </si>
  <si>
    <t>Souvrství podlahy - mazanina, výztuž (pl * hm) (hm = 4,44 kg/m2)</t>
  </si>
  <si>
    <t>(skl_PD01_pl)*4,44*1,2/1000</t>
  </si>
  <si>
    <t>633131112</t>
  </si>
  <si>
    <t>Povrchová úprava vsypovou směsí průmyslových betonových podlah těžký provoz s přísadou karbidu, tl. 3 mm</t>
  </si>
  <si>
    <t>-470253389</t>
  </si>
  <si>
    <t>Souvrství podlahy - mazanina, vsyp (pl)</t>
  </si>
  <si>
    <t>(skl_PD01_pl)</t>
  </si>
  <si>
    <t>634111115</t>
  </si>
  <si>
    <t>Obvodová dilatace mezi stěnou a mazaninou nebo potěrem pružnou těsnicí páskou na bázi syntetického kaučuku výšky 120 mm</t>
  </si>
  <si>
    <t>-986028766</t>
  </si>
  <si>
    <t>Souvrství podlahy - mazanina, dilatace (dl)</t>
  </si>
  <si>
    <t>(26,78)</t>
  </si>
  <si>
    <t>949101112</t>
  </si>
  <si>
    <t>Lešení pomocné pracovní pro objekty pozemních staveb pro zatížení do 150 kg/m2, o výšce lešeňové podlahy přes 1,9 do 3,5 m</t>
  </si>
  <si>
    <t>-1939367311</t>
  </si>
  <si>
    <t>952901114</t>
  </si>
  <si>
    <t>Vyčištění budov nebo objektů před předáním do užívání budov bytové nebo občanské výstavby, světlé výšky podlaží přes 4 m</t>
  </si>
  <si>
    <t>559866685</t>
  </si>
  <si>
    <t>998</t>
  </si>
  <si>
    <t>Přesun hmot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</si>
  <si>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</si>
  <si>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</si>
  <si>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1885123835</t>
  </si>
  <si>
    <t>711</t>
  </si>
  <si>
    <t>Izolace proti vodě, vlhkosti a plynům</t>
  </si>
  <si>
    <t>711491171</t>
  </si>
  <si>
    <t>Provedení doplňků izolace proti vodě textilií na ploše vodorovné V vrstva podkladní</t>
  </si>
  <si>
    <t>1649277665</t>
  </si>
  <si>
    <t>Souvrství podlahy - HIV, mPVC, separace (pl)</t>
  </si>
  <si>
    <t>(44,78)</t>
  </si>
  <si>
    <t>711491271</t>
  </si>
  <si>
    <t>Provedení doplňků izolace proti vodě textilií na ploše svislé S vrstva podkladní</t>
  </si>
  <si>
    <t>1646309328</t>
  </si>
  <si>
    <t>Souvrství podlahy - HIS, mPVC, separace (dl * v)</t>
  </si>
  <si>
    <t>(26,78)*0,22</t>
  </si>
  <si>
    <t>(0,60*2+0,60*2)*0,65</t>
  </si>
  <si>
    <t>M</t>
  </si>
  <si>
    <t>69311082</t>
  </si>
  <si>
    <t>geotextilie netkaná separační, ochranná, filtrační, drenážní PP 500g/m2</t>
  </si>
  <si>
    <t>32</t>
  </si>
  <si>
    <t>1471222595</t>
  </si>
  <si>
    <t>52,232*1,1 'Přepočtené koeficientem množství</t>
  </si>
  <si>
    <t>711471051</t>
  </si>
  <si>
    <t>Provedení izolace proti povrchové a podpovrchové tlakové vodě termoplasty na ploše vodorovné V folií PVC lepenou</t>
  </si>
  <si>
    <t>1521154659</t>
  </si>
  <si>
    <t>Souvrství podlahy - HIV, mPVC (pl)</t>
  </si>
  <si>
    <t>18</t>
  </si>
  <si>
    <t>711472051</t>
  </si>
  <si>
    <t>Provedení izolace proti povrchové a podpovrchové tlakové vodě termoplasty na ploše svislé S folií PVC lepenou</t>
  </si>
  <si>
    <t>-1131348851</t>
  </si>
  <si>
    <t>Souvrství podlahy - HIS, mPVC (dl * v)</t>
  </si>
  <si>
    <t>19</t>
  </si>
  <si>
    <t>28323112</t>
  </si>
  <si>
    <t>fólie HDPE (940-950kg/m3)na skládky a proti zemní vlhkosti nad úrovní terénu tl 1,5mm</t>
  </si>
  <si>
    <t>553020312</t>
  </si>
  <si>
    <t>52,232*1,15 'Přepočtené koeficientem množství</t>
  </si>
  <si>
    <t>20</t>
  </si>
  <si>
    <t>998711101</t>
  </si>
  <si>
    <t>Přesun hmot pro izolace proti vodě, vlhkosti a plynům stanovený z hmotnosti přesunovaného materiálu vodorovná dopravní vzdálenost do 50 m v objektech výšky do 6 m</t>
  </si>
  <si>
    <t>612732194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</si>
  <si>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</si>
  <si>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</si>
  <si>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1237420494</t>
  </si>
  <si>
    <t>764</t>
  </si>
  <si>
    <t>Konstrukce klempířské</t>
  </si>
  <si>
    <t>22</t>
  </si>
  <si>
    <t>764KV.001</t>
  </si>
  <si>
    <t>D+M KV.001 parapet Al rš 150 mm vč. kotvení, doplňků a povrchové úpravy (dle PD)</t>
  </si>
  <si>
    <t>913270186</t>
  </si>
  <si>
    <t>766</t>
  </si>
  <si>
    <t>Konstrukce truhlářské</t>
  </si>
  <si>
    <t>23</t>
  </si>
  <si>
    <t>766000X1</t>
  </si>
  <si>
    <t>Zpětná montáž upraveného křídla dveří 770x1420 mm (dle PD)</t>
  </si>
  <si>
    <t>kpl</t>
  </si>
  <si>
    <t>-1243830662</t>
  </si>
  <si>
    <t>24</t>
  </si>
  <si>
    <t>766ON.001</t>
  </si>
  <si>
    <t>D+M ON.001 okno hliníkové 1970x1200 mm vč. kotvení, doplňků a povrchové úpravy (dle PD)</t>
  </si>
  <si>
    <t>-1824851678</t>
  </si>
  <si>
    <t>25</t>
  </si>
  <si>
    <t>766ON.002</t>
  </si>
  <si>
    <t>D+M ON.002 okno hliníkové 1970x1200 mm vč. kotvení, doplňků a povrchové úpravy (dle PD)</t>
  </si>
  <si>
    <t>151819960</t>
  </si>
  <si>
    <t>26</t>
  </si>
  <si>
    <t>766DD.001</t>
  </si>
  <si>
    <t>D+M DD.001 dveře ocelové 900x1970 mm vč. zárubně; kotvení, doplňků a povrchové úpravy (dle PD)</t>
  </si>
  <si>
    <t>-2122169108</t>
  </si>
  <si>
    <t>27</t>
  </si>
  <si>
    <t>767ZV.001</t>
  </si>
  <si>
    <t>D+M ZV.001 schodiště ocelové vč. kotvení, doplňků a povrchové úpravy (dle PD)</t>
  </si>
  <si>
    <t>-1070885049</t>
  </si>
  <si>
    <t>28</t>
  </si>
  <si>
    <t>767ZV.002</t>
  </si>
  <si>
    <t>D+M ZV.002 zábradlí vč. kotvení, doplňků a povrchové úpravy (dle PD)</t>
  </si>
  <si>
    <t>-1151179836</t>
  </si>
  <si>
    <t>29</t>
  </si>
  <si>
    <t>767ZV.003</t>
  </si>
  <si>
    <t>D+M ZV.003 kovový poklop pro plastovou jímku 600x600 mm vč. kotvení, doplňků a povrchové úpravy (dle PD)</t>
  </si>
  <si>
    <t>334928019</t>
  </si>
  <si>
    <t>30</t>
  </si>
  <si>
    <t>767ZV.004</t>
  </si>
  <si>
    <t>D+M ZV.004 větrací mříž vč. kotvení, doplňků a povrchové úpravy (dle PD)</t>
  </si>
  <si>
    <t>-1387101353</t>
  </si>
  <si>
    <t>31</t>
  </si>
  <si>
    <t>767ZV.005</t>
  </si>
  <si>
    <t>D+M ZV.005 zarážka - kovový profil L vč. kotvení, doplňků a povrchové úpravy (dle PD)</t>
  </si>
  <si>
    <t>1603311556</t>
  </si>
  <si>
    <t>776</t>
  </si>
  <si>
    <t>Podlahy povlakové</t>
  </si>
  <si>
    <t>776111311</t>
  </si>
  <si>
    <t>Příprava podkladu vysátí podlah</t>
  </si>
  <si>
    <t>792704453</t>
  </si>
  <si>
    <t>Souvrství podlahy - vyrovnání, příprava (pl)</t>
  </si>
  <si>
    <t>33</t>
  </si>
  <si>
    <t>776121112</t>
  </si>
  <si>
    <t>Příprava podkladu penetrace vodou ředitelná podlah</t>
  </si>
  <si>
    <t>-1406381890</t>
  </si>
  <si>
    <t>Souvrství podlahy - vyrovnání, penetrace (pl)</t>
  </si>
  <si>
    <t>34</t>
  </si>
  <si>
    <t>776141121</t>
  </si>
  <si>
    <t>Příprava podkladu vyrovnání samonivelační stěrkou podlah min.pevnosti 30 MPa, tloušťky do 3 mm</t>
  </si>
  <si>
    <t>1023016666</t>
  </si>
  <si>
    <t>Souvrství podlahy - vyrovnání (pl)</t>
  </si>
  <si>
    <t>35</t>
  </si>
  <si>
    <t>998776101</t>
  </si>
  <si>
    <t>Přesun hmot pro podlahy povlakové stanovený z hmotnosti přesunovaného materiálu vodorovná dopravní vzdálenost do 50 m v objektech výšky do 6 m</t>
  </si>
  <si>
    <t>1345929560</t>
  </si>
  <si>
    <t>36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</si>
  <si>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</si>
  <si>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</si>
  <si>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-1763100018</t>
  </si>
  <si>
    <t>37</t>
  </si>
  <si>
    <t>783324201</t>
  </si>
  <si>
    <t>Základní antikorozní nátěr zámečnických konstrukcí jednonásobný akrylátový</t>
  </si>
  <si>
    <t>99399394</t>
  </si>
  <si>
    <t>38</t>
  </si>
  <si>
    <t>783327101</t>
  </si>
  <si>
    <t>Krycí nátěr (email) zámečnických konstrukcí jednonásobný akrylátový</t>
  </si>
  <si>
    <t>-861892595</t>
  </si>
  <si>
    <t>39</t>
  </si>
  <si>
    <t>783801403</t>
  </si>
  <si>
    <t>Příprava podkladu omítek před provedením nátěru oprášení</t>
  </si>
  <si>
    <t>-371266745</t>
  </si>
  <si>
    <t>40</t>
  </si>
  <si>
    <t>783813141</t>
  </si>
  <si>
    <t>Penetrační nátěr omítek hladkých zdiva lícového syntetický</t>
  </si>
  <si>
    <t>-1289675389</t>
  </si>
  <si>
    <t>41</t>
  </si>
  <si>
    <t>783817501</t>
  </si>
  <si>
    <t>Krycí (ochranný ) nátěr omítek dvojnásobný hladkých zdiva lícového syntetický</t>
  </si>
  <si>
    <t>-1854065063</t>
  </si>
  <si>
    <t>Nátěr stěn (dl * v)</t>
  </si>
  <si>
    <t>42</t>
  </si>
  <si>
    <t>784111001</t>
  </si>
  <si>
    <t>Oprášení (ometení) podkladu v místnostech výšky do 3,80 m</t>
  </si>
  <si>
    <t>-1480668866</t>
  </si>
  <si>
    <t>43</t>
  </si>
  <si>
    <t>784181121</t>
  </si>
  <si>
    <t>Penetrace podkladu jednonásobná hloubková akrylátová bezbarvá v místnostech výšky do 3,80 m</t>
  </si>
  <si>
    <t>2115208217</t>
  </si>
  <si>
    <t>44</t>
  </si>
  <si>
    <t>784211101</t>
  </si>
  <si>
    <t>Malby z malířských směsí oděruvzdorných za mokra dvojnásobné, bílé za mokra oděruvzdorné výborně v místnostech výšky do 3,80 m</t>
  </si>
  <si>
    <t>-222451953</t>
  </si>
  <si>
    <t>1.PP - místnost (NS 001B)</t>
  </si>
  <si>
    <t>(56,44)</t>
  </si>
  <si>
    <t>OST</t>
  </si>
  <si>
    <t>Ostatní</t>
  </si>
  <si>
    <t>45</t>
  </si>
  <si>
    <t>OST000X1</t>
  </si>
  <si>
    <t>D+M požární dotěsnění otvoru - po dokončení nových rozvodů (dle PD)</t>
  </si>
  <si>
    <t>-1099649222</t>
  </si>
  <si>
    <t>46</t>
  </si>
  <si>
    <t>OSTOV.001</t>
  </si>
  <si>
    <t>D+M OV.001 plastová jímka 600x600x700 mm vč. kotvení, doplňků a povrchové úpravy (dle PD)</t>
  </si>
  <si>
    <t>638801305</t>
  </si>
  <si>
    <t>02 - UT a MaR</t>
  </si>
  <si>
    <t xml:space="preserve">    001 - Demontáže</t>
  </si>
  <si>
    <t xml:space="preserve">    002 - Strojní zařízení vytápění</t>
  </si>
  <si>
    <t xml:space="preserve">    003 - Čerpadla</t>
  </si>
  <si>
    <t xml:space="preserve">    004 - Armatury (včetně šroubení a vsuvek)</t>
  </si>
  <si>
    <t xml:space="preserve">    005 - Potrubí</t>
  </si>
  <si>
    <t xml:space="preserve">    006 - Izolace tepelné</t>
  </si>
  <si>
    <t xml:space="preserve">    007 - Ostatní</t>
  </si>
  <si>
    <t>001</t>
  </si>
  <si>
    <t>Demontáže</t>
  </si>
  <si>
    <t>K001</t>
  </si>
  <si>
    <t>Demontáž stávajícího stacionárního kotle (oknem). Topný výkon 264 kW. Viadrus G300</t>
  </si>
  <si>
    <t>ks</t>
  </si>
  <si>
    <t>512</t>
  </si>
  <si>
    <t>567114615</t>
  </si>
  <si>
    <t>K002</t>
  </si>
  <si>
    <t>Demontáž stávajícího rozdělovače</t>
  </si>
  <si>
    <t>1167002578</t>
  </si>
  <si>
    <t>K003</t>
  </si>
  <si>
    <t>Demontáž stávajícího sběrače</t>
  </si>
  <si>
    <t>-1706995703</t>
  </si>
  <si>
    <t>K004</t>
  </si>
  <si>
    <t>Demontáž stávajícího hydraulického oddělovače</t>
  </si>
  <si>
    <t>382286035</t>
  </si>
  <si>
    <t>K005</t>
  </si>
  <si>
    <t>Demontáž stávající expanzní nádoby 700 litrů</t>
  </si>
  <si>
    <t>-1201579542</t>
  </si>
  <si>
    <t>K006</t>
  </si>
  <si>
    <t>Demontáž stávajících armatur do DN65</t>
  </si>
  <si>
    <t>-127295901</t>
  </si>
  <si>
    <t>K007</t>
  </si>
  <si>
    <t>Demontáž stávajících čerpadel</t>
  </si>
  <si>
    <t>153779341</t>
  </si>
  <si>
    <t>K008</t>
  </si>
  <si>
    <t>Demontáž stávajícího potrubí do DN65</t>
  </si>
  <si>
    <t>bm</t>
  </si>
  <si>
    <t>-1535187787</t>
  </si>
  <si>
    <t>K009</t>
  </si>
  <si>
    <t>Demontáž stávající tepelné izolace</t>
  </si>
  <si>
    <t>-111567188</t>
  </si>
  <si>
    <t>K010</t>
  </si>
  <si>
    <t>Demontáž stávajícího odkouření po sopouch</t>
  </si>
  <si>
    <t>2096040797</t>
  </si>
  <si>
    <t>K011</t>
  </si>
  <si>
    <t>Ekologická likvidace odpadu a úklid</t>
  </si>
  <si>
    <t>1376278913</t>
  </si>
  <si>
    <t>002</t>
  </si>
  <si>
    <t>Strojní zařízení vytápění</t>
  </si>
  <si>
    <t>K012</t>
  </si>
  <si>
    <t>Stacionární nerezový plynový kondenzační kotel určený pro externí přetlakové hořáky. Plynový kotel na zemní plyn.</t>
  </si>
  <si>
    <t>-99159073</t>
  </si>
  <si>
    <t>P</t>
  </si>
  <si>
    <t>Poznámka k položce:_x000d_
Stacionární nerezový plynový kondenzační kotel určený pro externí přetlakové hořáky. Plynový kotel na zemní plyn._x000d_
Charakteristika kotle: _x000d_
- velkoobjemový pro instalaci bez kotlového oběhového čerpadla_x000d_
- vybaven interním kondenzačním výměníkem tepla z nerezové oceli _x000d_
- rozměr kotle 1845 x 970x 1408 (délka x šířka x výška)_x000d_
- nízká tlaková ztráta kotle na straně topné vody do 10 mbar_x000d_
- s digitálním řízením kotle a řízením spalování_x000d_
- plynový spotřebič tybu B - spalovací vzduch pro hořák z místnosti_x000d_
- maximální přípustný provozní tlak 5 bar_x000d_
- jmenovitý tepelný výkon _x000d_
283 kW pro teplotní spád 80/60°C_x000d_
- obsah vody 645 litrů_x000d_
- účinnost kotle při spádu 50/30°C 100% výkonu kotle 107%</t>
  </si>
  <si>
    <t>K013</t>
  </si>
  <si>
    <t>Plynový hořák vč. prodloužení o 100 mm, regulátoru, filtru, kulového uzávěru Modulačně provozován a řízen</t>
  </si>
  <si>
    <t>412158656</t>
  </si>
  <si>
    <t>Poznámka k položce:_x000d_
- připojovací tlak plynu 3,2-15 kPa _x000d_
- garance emisí do 80 mg/m3n NOx dle vyhlášky č. 415/2012 Sb._x000d_
- 230 V/ 50Hz</t>
  </si>
  <si>
    <t>K014</t>
  </si>
  <si>
    <t>Hořáková deska</t>
  </si>
  <si>
    <t>-526532979</t>
  </si>
  <si>
    <t>K015</t>
  </si>
  <si>
    <t>Hluktlumící podložka</t>
  </si>
  <si>
    <t>1134583451</t>
  </si>
  <si>
    <t>K016</t>
  </si>
  <si>
    <t>Uzavírací klapka DN80, Kvs = 300</t>
  </si>
  <si>
    <t>459124866</t>
  </si>
  <si>
    <t>K017</t>
  </si>
  <si>
    <t>Pohon pro klapku DN80, 230 V, 3-bodový, kroutící moment 20Nm, ovládaný regulací kotle</t>
  </si>
  <si>
    <t>-444271033</t>
  </si>
  <si>
    <t>K018</t>
  </si>
  <si>
    <t>Nosník armatur dle ČSN EN 12828, vč. manometru se zkušebním kohoutem a 3 připojkami pro hlídače min. a max.</t>
  </si>
  <si>
    <t>617634654</t>
  </si>
  <si>
    <t>K019</t>
  </si>
  <si>
    <t>Sada havarijního termostatu s hlídačem max. tlaku dle ČSN EN 12828 (náhrada separační nádoby)</t>
  </si>
  <si>
    <t>1985329029</t>
  </si>
  <si>
    <t>K020</t>
  </si>
  <si>
    <t>Omezovač max. tlaku</t>
  </si>
  <si>
    <t>-396198460</t>
  </si>
  <si>
    <t>K021</t>
  </si>
  <si>
    <t>Omezovač min. tlaku</t>
  </si>
  <si>
    <t>1914541490</t>
  </si>
  <si>
    <t>K022</t>
  </si>
  <si>
    <t>Regulační přístroj vč. ovládání přes internet</t>
  </si>
  <si>
    <t>607027948</t>
  </si>
  <si>
    <t>Poznámka k položce:_x000d_
Regulační přístroj vč. ovládání přes internet_x000d_
- řízení z nadřazené MaR 0-10V_x000d_
 na výkonu závislé ovládání modulačních hořáků,_x000d_
- ovládání hořáku buď prostřednictvím tříbodového_x000d_
krokového regulátoru, 4 až 20 mA nebo napěťově_x000d_
0-10 V umožňuje optimální úsporu energie,_x000d_
- regulace počtu otáček pro modulační čerpadlo_x000d_
kotlového okruhu přes 0-10 V zaručuje úsporný provoz_x000d_
čerpadla._x000d_
- Vysoce kvalitní 7“ displej s vysokým rozlišením pro_x000d_
kompletní parametrizaci, vyžádání a zobrazení všech_x000d_
dat regulátoru. Snadné a intuitivní ovládání a_x000d_
zobrazování díky předdefinovanému zobrazení._x000d_
- Možnost napojení na nadřazený systém_x000d_
prostřednictvím Modbus TCP/IP.</t>
  </si>
  <si>
    <t>K023</t>
  </si>
  <si>
    <t>Kaskádový modul až pro 4 kotle včetně čidla</t>
  </si>
  <si>
    <t>-932159027</t>
  </si>
  <si>
    <t>K024</t>
  </si>
  <si>
    <t>Modul pro zapojení havarijních stavů</t>
  </si>
  <si>
    <t>-1018361728</t>
  </si>
  <si>
    <t>K025</t>
  </si>
  <si>
    <t>Revize stávajícího vyvložkovaného nerezového komínu. Zjistšní informací , zda je komín vhodný pro nové kondenzační kotle.</t>
  </si>
  <si>
    <t>-707652805</t>
  </si>
  <si>
    <t>K026</t>
  </si>
  <si>
    <t>Nové vyvložkování komínu D200 (pouze v případě požadavků revizního technika)</t>
  </si>
  <si>
    <t>1167388414</t>
  </si>
  <si>
    <t>Poznámka k položce:_x000d_
Nové vyvložkování komínu D200 (pouze v případě požadavků revizního technika)_x000d_
- D200_x000d_
- nerezový komín výšky 20m_x000d_
- včetně výpočtu spalinové cesty dle typu dodávaného kotle_x000d_
- včetně revizních kolen_x000d_
- včetně koncové hlavice</t>
  </si>
  <si>
    <t>K027</t>
  </si>
  <si>
    <t>Odkouření od kotle.</t>
  </si>
  <si>
    <t>-1044139519</t>
  </si>
  <si>
    <t>Poznámka k položce:_x000d_
Odkouření od kotle._x000d_
- D200_x000d_
- napojení na stávající vyvložkovaný nerezový komín výšky 20m_x000d_
- včetně výpočtu spalinové cesty dle typu dodávaného kotle_x000d_
- včetně revizních kolen_x000d_
- včetně koncového kusu se sifonem_x000d_
- délka trasy 12m, počet kolen 5</t>
  </si>
  <si>
    <t>K028</t>
  </si>
  <si>
    <t>Revize komínu plynového kotle</t>
  </si>
  <si>
    <t>-1263246055</t>
  </si>
  <si>
    <t>-996610034</t>
  </si>
  <si>
    <t>511513059</t>
  </si>
  <si>
    <t>315322261</t>
  </si>
  <si>
    <t>438037559</t>
  </si>
  <si>
    <t>-1571961344</t>
  </si>
  <si>
    <t>2093351077</t>
  </si>
  <si>
    <t>90496882</t>
  </si>
  <si>
    <t>1843503535</t>
  </si>
  <si>
    <t>-1809820399</t>
  </si>
  <si>
    <t>-1978590641</t>
  </si>
  <si>
    <t>405683983</t>
  </si>
  <si>
    <t>-553205161</t>
  </si>
  <si>
    <t>1898462688</t>
  </si>
  <si>
    <t>-1228400494</t>
  </si>
  <si>
    <t>1819932136</t>
  </si>
  <si>
    <t>-1365945487</t>
  </si>
  <si>
    <t>K029</t>
  </si>
  <si>
    <t>Kombinovaný rozdělovač a sběrač, včetně vypouštění a návárků na teploměry a tlakoměry, včetně izolace, včetně nožiček na podlahu. Dle schématu a výkresů.</t>
  </si>
  <si>
    <t>1416953599</t>
  </si>
  <si>
    <t>Poznámka k položce:_x000d_
- průtok 24,6 m3/h_x000d_
- počet větví 8 (2x DN100, 2x DN32,_x000d_
 8x DN40)_x000d_
- délka 5200mm</t>
  </si>
  <si>
    <t>K030</t>
  </si>
  <si>
    <t>Oddělovací člen s vodoměrem, kulovými kohouty a filtrem</t>
  </si>
  <si>
    <t>-1739999350</t>
  </si>
  <si>
    <t>47</t>
  </si>
  <si>
    <t>K031</t>
  </si>
  <si>
    <t>Automatický změkčovač ke změkčování pitné, energetické nebo technologické vody. Tvořeno tlakovou Pe nádobou, umístěnou uvnitř kabinetu - plastové zásobní nádoby a opatřenou elektronickým ovládacím ventilem. Nutné navrhnout na daný typ plynového kotle (nerezový výměník) a na základě rozboru pitné vody.</t>
  </si>
  <si>
    <t>782861078</t>
  </si>
  <si>
    <t>48</t>
  </si>
  <si>
    <t>K032</t>
  </si>
  <si>
    <t>Rozbor pitné vody</t>
  </si>
  <si>
    <t>-51359607</t>
  </si>
  <si>
    <t>49</t>
  </si>
  <si>
    <t>K033</t>
  </si>
  <si>
    <t>Expanzní čerpadlový automat. Hydraulický a řídicí modul pro udržování tlaku, odplyňování a doplňování v uzavřených okruzích topné a chladicí vody.</t>
  </si>
  <si>
    <t>-2116525711</t>
  </si>
  <si>
    <t>Poznámka k položce:_x000d_
Expanzní čerpadlový automat. Hydraulický a řídicí modul pro udržování tlaku, odplyňování a doplňování v uzavřených okruzích topné a chladicí vody. _x000d_
Funkční jednotka sestávající z hydraulické části a řídicí a ovládací jednotky. Udržování tlaku je zajišťováno pomocí nerezového odstředivého čerpadla společně s robustním ventilem s motorovým pohonem odolným proti nečistotám s předřazeným filtrem jako přepouštěcím zařízením. Pojistný ventil slouží k zajištění odpovídajícího tlaku připojované základní expanzní nádoby. Měření tlaku v soustavě zajišťuje elektronický senzor. Pro objem soustavy 8 000 litrů._x000d_
max. dovol. provoz. tlak 6 bar_x000d_
max. dovol. provoz. teplota 70 °C_x000d_
El. příkon 0,7 kW, napětí 230V.</t>
  </si>
  <si>
    <t>50</t>
  </si>
  <si>
    <t>K034</t>
  </si>
  <si>
    <t>Membránová expanzní nádoba pro jednočerpadlový expanzní automat pro udržování tlaku, beztlaká, uzavřená vůči atmosféře.</t>
  </si>
  <si>
    <t>1697554107</t>
  </si>
  <si>
    <t>Poznámka k položce:_x000d_
Membránová expanzní nádoba pro jednočerpadlový expanzní automat pro udržování tlaku, beztlaká, uzavřená vůči atmosféře._x000d_
– Stojatá s nohami_x000d_
– Vyměnitelná membrána ve formě vaku dle DIN EN 13831_x000d_
– Z vnější strany ošetřená nátěrem_x000d_
– Se speciální odvzdušňovací armaturou_x000d_
max. dovol. provoz. tlak 6 bar_x000d_
max. dovol. provoz. teplota 70 °C_x000d_
max. využitelný objem 360 litrů</t>
  </si>
  <si>
    <t>51</t>
  </si>
  <si>
    <t>K035</t>
  </si>
  <si>
    <t>Připojovací souprava. Pro propojení řídicích jednotek a základní nádoby, skládá se ze dvou nerezových připojovacích vlnovců se šroubeními a kulovými ventily se zajištěním.</t>
  </si>
  <si>
    <t>924192370</t>
  </si>
  <si>
    <t>52</t>
  </si>
  <si>
    <t>K036</t>
  </si>
  <si>
    <t>Regulační ventil s motorovým pohonem jako přestavbová sada pro doplňování vody ve spojení s expanzním autometem.</t>
  </si>
  <si>
    <t>-1920655568</t>
  </si>
  <si>
    <t>53</t>
  </si>
  <si>
    <t>K037</t>
  </si>
  <si>
    <t>Uvedení do provozu expanzní čerpadlový automat.</t>
  </si>
  <si>
    <t>-1976754803</t>
  </si>
  <si>
    <t>54</t>
  </si>
  <si>
    <t>K038</t>
  </si>
  <si>
    <t>Revize tlakové nádoby</t>
  </si>
  <si>
    <t>665808348</t>
  </si>
  <si>
    <t>55</t>
  </si>
  <si>
    <t>K039</t>
  </si>
  <si>
    <t>Tlaková expanzní nádoba s membránou pro uzavřené topné a chladicí soustavy.</t>
  </si>
  <si>
    <t>-1246633569</t>
  </si>
  <si>
    <t>Poznámka k položce:_x000d_
Tlaková expanzní nádoba s membránou pro uzavřené topné a chladicí soustavy. _x000d_
– epoxidový nátěr s dlouhou životností_x000d_
– nevyměnitelná zalisovaná membrána dle DIN EN 13831_x000d_
– stojatá_x000d_
– se závitovým přípojením_x000d_
max. dovol. provoz. tlak 4 bar_x000d_
max. dovol. provoz. teplota 70 °C_x000d_
jmenovitý objem 35 litrů</t>
  </si>
  <si>
    <t>56</t>
  </si>
  <si>
    <t>K040</t>
  </si>
  <si>
    <t>Uzavírací kulový kohout se zajištěním v otevřené poloze 3/4´´</t>
  </si>
  <si>
    <t>-828349601</t>
  </si>
  <si>
    <t>57</t>
  </si>
  <si>
    <t>1895293662</t>
  </si>
  <si>
    <t>58</t>
  </si>
  <si>
    <t>K041</t>
  </si>
  <si>
    <t>Neutralizační zařízení pro 2 kondenzační kotle 2x 310 kW, včetně granulátu</t>
  </si>
  <si>
    <t>1792050782</t>
  </si>
  <si>
    <t>Poznámka k položce:_x000d_
DN19, množství granulátu 10 kg</t>
  </si>
  <si>
    <t>59</t>
  </si>
  <si>
    <t>K042</t>
  </si>
  <si>
    <t>Zásobník teplé vody pro nepřímý ohřev pitné vody ve stojatém provedení s jedním vnitřním výměníkem tepla, nádoba z oceli, povrch smaltován</t>
  </si>
  <si>
    <t>-1268965204</t>
  </si>
  <si>
    <t>Poznámka k položce:_x000d_
- objem 1000l_x000d_
- výkon 42,5kW pro teplotní spád 70/50°C_x000d_
- provozní přetlak 10 bar</t>
  </si>
  <si>
    <t>60</t>
  </si>
  <si>
    <t>K043</t>
  </si>
  <si>
    <t>Měření a regulace</t>
  </si>
  <si>
    <t>1564941373</t>
  </si>
  <si>
    <t xml:space="preserve">Poznámka k položce:_x000d_
Měření a regulace_x000d_
- prokabelování mezi kotly, regulací a řídícími členy (je nutné vyspecifikovat dle typu dodaných kotlů a regulace)_x000d_
- řízení 6 otopných větví + 2 rezervy (oběhové čerpadlo a třícestný ventil)_x000d_
- řízení kaskádové regulace_x000d_
- řízení kotlů_x000d_
- havarijní a poruchové stavy oběhových čerpadel, kotlů, expanzního automatu_x000d_
- řízení VZT jednotky_x000d_
- řízení kalového havarijního čerpadla_x000d_
- Všechny větve jsou osazeny elektronickými cirkulačními čerpadly. Ve větvích jsou osazeny trojcestné ventily (v rámci dodávky ÚT jsou osazeny pohony na 24V a řízení 0-10V). Ve větvích OT zajistí profese MaR ekvitermní regulaci._x000d_
Tlak vody v soustavě zajišťuje automatické expanzní zařízení a doplňování systému upravenou vodou zajišťuje automatické doplňovací zařízení. Signalizaci tlaku a hlášení poruch zajišťuje profese MaR vlastním měřením na jednotlivých okruzích. _x000d_
Provoz plynové kotelny je navržen jako plně automatický. Poklesnutí tlaku a dlouhotrvající doplňování vody do systému je signalizováno jako havarijní stav (MaR zajistí odstavení kotlů). _x000d_
Informace o chodu jednotlivých el. připojených zařízení a informace o případných poruchových stavech jsou přenášeny do místa stanoveného uživatelem. _x000d_
- zajištění odstavení kotlů z provozu při:_x000d_
a) výpadku el. energie,_x000d_
b)	překročení a podkročení hodnot nejvyššího a nejnižšího pracovního přetlaku v soustavě,_x000d_
c)	překročení nejvyšší pracovní teploty teplonosné nebo ohřívané látky,_x000d_
d)	výskytu škodlivých látek nad přípustné koncentrace,_x000d_
e)	zaplavení prostoru,_x000d_
f)	překročení teploty v prostoru nad 40°C,_x000d_
g)	překročení časového limitu doplňování vody do soustavy,_x000d_
h)	podkročení nejnižší přípustné hladiny vody v kotli umístěném v horní části soustavy._x000d_
</t>
  </si>
  <si>
    <t>003</t>
  </si>
  <si>
    <t>Čerpadla</t>
  </si>
  <si>
    <t>61</t>
  </si>
  <si>
    <t>K044</t>
  </si>
  <si>
    <t>Oběhové čerpadlo. P=0,15 kW, I=1,3A, 230V; průtok Q=2,85 m3/h, H=8,6m, produkt vyhovující EuP</t>
  </si>
  <si>
    <t>1999277803</t>
  </si>
  <si>
    <t>62</t>
  </si>
  <si>
    <t>K045</t>
  </si>
  <si>
    <t>Odnímatelný Izolační kryt k čerpadlu</t>
  </si>
  <si>
    <t>706731279</t>
  </si>
  <si>
    <t>63</t>
  </si>
  <si>
    <t>K046</t>
  </si>
  <si>
    <t>Oběhové čerpadlo. P=0,6 kW, I=2,8A, 230V; průtok Q=11,77 m3/h, H=8,6m, produkt vyhovující EuP</t>
  </si>
  <si>
    <t>-1944115864</t>
  </si>
  <si>
    <t>64</t>
  </si>
  <si>
    <t>K047</t>
  </si>
  <si>
    <t>-956044281</t>
  </si>
  <si>
    <t>65</t>
  </si>
  <si>
    <t>476426653</t>
  </si>
  <si>
    <t>66</t>
  </si>
  <si>
    <t>-1072318211</t>
  </si>
  <si>
    <t>67</t>
  </si>
  <si>
    <t>1468973147</t>
  </si>
  <si>
    <t>68</t>
  </si>
  <si>
    <t>-105891282</t>
  </si>
  <si>
    <t>69</t>
  </si>
  <si>
    <t>-2084139215</t>
  </si>
  <si>
    <t>70</t>
  </si>
  <si>
    <t>2008753255</t>
  </si>
  <si>
    <t>71</t>
  </si>
  <si>
    <t>K048</t>
  </si>
  <si>
    <t>Oběhové čerpadlo. P=0,05 kW, I=0,5A, 230V; průtok Q=1,87 m3/h, H=3,3m, produkt vyhovující EuP</t>
  </si>
  <si>
    <t>18483958</t>
  </si>
  <si>
    <t>72</t>
  </si>
  <si>
    <t>-482485998</t>
  </si>
  <si>
    <t>004</t>
  </si>
  <si>
    <t>Armatury (včetně šroubení a vsuvek)</t>
  </si>
  <si>
    <t>73</t>
  </si>
  <si>
    <t>K049</t>
  </si>
  <si>
    <t>Kulový kohout, z poniklované mosazi, plnoprůtočný, PN10, tmax. 120°C, tmin -20°C, ovládání pákou DN25</t>
  </si>
  <si>
    <t>1881547524</t>
  </si>
  <si>
    <t>74</t>
  </si>
  <si>
    <t>K050</t>
  </si>
  <si>
    <t>Kulový kohout, z poniklované mosazi, plnoprůtočný, PN10, tmax. 120°C, tmin -20°C, ovládání pákou DN32</t>
  </si>
  <si>
    <t>1213571120</t>
  </si>
  <si>
    <t>75</t>
  </si>
  <si>
    <t>K051</t>
  </si>
  <si>
    <t>Kulový kohout, z poniklované mosazi, plnoprůtočný, PN10, tmax. 120°C, tmin -20°C, ovládání pákou DN40</t>
  </si>
  <si>
    <t>309889993</t>
  </si>
  <si>
    <t>76</t>
  </si>
  <si>
    <t>K052</t>
  </si>
  <si>
    <t>Uzavírací klapka mezipřírubová s pákovou rukojetí s možností uzamčení, těleso z litiny, PN16. DN65</t>
  </si>
  <si>
    <t>-1785023530</t>
  </si>
  <si>
    <t>77</t>
  </si>
  <si>
    <t>K053</t>
  </si>
  <si>
    <t>Uzavírací klapka mezipřírubová s pákovou rukojetí s možností uzamčení, těleso z litiny, PN16. DN100</t>
  </si>
  <si>
    <t>-238124822</t>
  </si>
  <si>
    <t>78</t>
  </si>
  <si>
    <t>K054</t>
  </si>
  <si>
    <t>Zpětná klapka závitová DN32</t>
  </si>
  <si>
    <t>933662106</t>
  </si>
  <si>
    <t>79</t>
  </si>
  <si>
    <t>K055</t>
  </si>
  <si>
    <t>Zpětná klapka závitová DN40</t>
  </si>
  <si>
    <t>-248222348</t>
  </si>
  <si>
    <t>80</t>
  </si>
  <si>
    <t>K056</t>
  </si>
  <si>
    <t>Zpětná klapka mezipřírubová DN65</t>
  </si>
  <si>
    <t>-1381930616</t>
  </si>
  <si>
    <t>81</t>
  </si>
  <si>
    <t>K057</t>
  </si>
  <si>
    <t>Filtr závitový DN20</t>
  </si>
  <si>
    <t>-822147794</t>
  </si>
  <si>
    <t>82</t>
  </si>
  <si>
    <t>K058</t>
  </si>
  <si>
    <t>Filtr závitový DN25</t>
  </si>
  <si>
    <t>-2065880660</t>
  </si>
  <si>
    <t>83</t>
  </si>
  <si>
    <t>K059</t>
  </si>
  <si>
    <t>Filtr závitový DN32</t>
  </si>
  <si>
    <t>562472762</t>
  </si>
  <si>
    <t>84</t>
  </si>
  <si>
    <t>K060</t>
  </si>
  <si>
    <t>Filtr přírubový DN65</t>
  </si>
  <si>
    <t>-1726658130</t>
  </si>
  <si>
    <t>85</t>
  </si>
  <si>
    <t>K061</t>
  </si>
  <si>
    <t>Magnetický filtr, závitový z mosazi s otočnou filtrační vložkou DN65</t>
  </si>
  <si>
    <t>-1154979706</t>
  </si>
  <si>
    <t>86</t>
  </si>
  <si>
    <t>K062</t>
  </si>
  <si>
    <t>Vypouštěcí kulový kohout 1/2''</t>
  </si>
  <si>
    <t>-211856517</t>
  </si>
  <si>
    <t>87</t>
  </si>
  <si>
    <t>K063</t>
  </si>
  <si>
    <t>Odvzdušňovací ventil automatický se zpětnou klapkou 1/2''</t>
  </si>
  <si>
    <t>-689593890</t>
  </si>
  <si>
    <t>88</t>
  </si>
  <si>
    <t>K064</t>
  </si>
  <si>
    <t>Pojistný ventil 1"x 1.1/4" KD, otevírací přetlak 3,5 bar</t>
  </si>
  <si>
    <t>1733795713</t>
  </si>
  <si>
    <t>89</t>
  </si>
  <si>
    <t>K065</t>
  </si>
  <si>
    <t>Vyvažovací ventil, pro hydraulické vyvážení a regulaci v soustavě topení, PN16, t=-20°C až 120°C, s vypouštěním, včetně rozebíratelného izolačního pouzdra DN25, kvs=8,7 m3/h</t>
  </si>
  <si>
    <t>1345967327</t>
  </si>
  <si>
    <t>90</t>
  </si>
  <si>
    <t>K066</t>
  </si>
  <si>
    <t>Vyvažovací ventil, pro hydraulické vyvážení a regulaci v soustavě topení, PN16, t=-20°C až 120°C, s vypouštěním, včetně rozebíratelného izolačního pouzdra DN40, kvs=19,2 m3/h</t>
  </si>
  <si>
    <t>1053812547</t>
  </si>
  <si>
    <t>91</t>
  </si>
  <si>
    <t>K067</t>
  </si>
  <si>
    <t>Vyvažovací ventil, pro hydraulické vyvážení a regulaci v soustavě topení, PN16, t=-20°C až 120°C, s vypouštěním, včetně rozebíratelného izolačního pouzdra DN65, kvs=85,0 m3/h</t>
  </si>
  <si>
    <t>-1575063353</t>
  </si>
  <si>
    <t>92</t>
  </si>
  <si>
    <t>K068</t>
  </si>
  <si>
    <t>Teploměr bimetalový včetně jímky, rozsah 0-120°C</t>
  </si>
  <si>
    <t>1889797219</t>
  </si>
  <si>
    <t>93</t>
  </si>
  <si>
    <t>K069</t>
  </si>
  <si>
    <t>Manometr včetně manometrické sestavy, rozsah 0-10 bar</t>
  </si>
  <si>
    <t>1518923166</t>
  </si>
  <si>
    <t>94</t>
  </si>
  <si>
    <t>K070</t>
  </si>
  <si>
    <t>Třícestný regulační ventil DN 32, kvs=12,5 m3/h</t>
  </si>
  <si>
    <t>751020447</t>
  </si>
  <si>
    <t>95</t>
  </si>
  <si>
    <t>K071</t>
  </si>
  <si>
    <t>Pohon 24V,0-10V</t>
  </si>
  <si>
    <t>1344381322</t>
  </si>
  <si>
    <t>96</t>
  </si>
  <si>
    <t>K072</t>
  </si>
  <si>
    <t>Třícestný regulační ventil DN 50, kvs=40,0 m3/h</t>
  </si>
  <si>
    <t>-756252605</t>
  </si>
  <si>
    <t>97</t>
  </si>
  <si>
    <t>-597989205</t>
  </si>
  <si>
    <t>005</t>
  </si>
  <si>
    <t>Potrubí</t>
  </si>
  <si>
    <t>98</t>
  </si>
  <si>
    <t>K073</t>
  </si>
  <si>
    <t>trubka 27,3/2,6 potrubí DN20</t>
  </si>
  <si>
    <t>-526583743</t>
  </si>
  <si>
    <t>99</t>
  </si>
  <si>
    <t>K074</t>
  </si>
  <si>
    <t>trubka 31,8/2,6 potrubí DN25</t>
  </si>
  <si>
    <t>1150143996</t>
  </si>
  <si>
    <t>100</t>
  </si>
  <si>
    <t>K075</t>
  </si>
  <si>
    <t>trubka 38,0/2,6 potrubí DN32</t>
  </si>
  <si>
    <t>-753244293</t>
  </si>
  <si>
    <t>101</t>
  </si>
  <si>
    <t>K076</t>
  </si>
  <si>
    <t>trubka 48,8/3,2 potrubí DN40</t>
  </si>
  <si>
    <t>-251947115</t>
  </si>
  <si>
    <t>102</t>
  </si>
  <si>
    <t>K077</t>
  </si>
  <si>
    <t>trubka 76,0/3,2 potrubí DN65</t>
  </si>
  <si>
    <t>388994498</t>
  </si>
  <si>
    <t>103</t>
  </si>
  <si>
    <t>K078</t>
  </si>
  <si>
    <t>trubka 89,5/4,05 potrubí DN80</t>
  </si>
  <si>
    <t>910925105</t>
  </si>
  <si>
    <t>104</t>
  </si>
  <si>
    <t>K079</t>
  </si>
  <si>
    <t>trubka 102,1/4,05 potrubí DN100</t>
  </si>
  <si>
    <t>1559324520</t>
  </si>
  <si>
    <t>006</t>
  </si>
  <si>
    <t>Izolace tepelné</t>
  </si>
  <si>
    <t>105</t>
  </si>
  <si>
    <t>K080</t>
  </si>
  <si>
    <t>Izolační pouzdro - tl. 50 mm na potrubí DN20</t>
  </si>
  <si>
    <t>-1292683990</t>
  </si>
  <si>
    <t>106</t>
  </si>
  <si>
    <t>K081</t>
  </si>
  <si>
    <t>Izolační pouzdro - tl. 50 mm na potrubí DN25</t>
  </si>
  <si>
    <t>2022297697</t>
  </si>
  <si>
    <t>107</t>
  </si>
  <si>
    <t>K082</t>
  </si>
  <si>
    <t>Izolační pouzdro - tl. 50 mm na potrubí DN32</t>
  </si>
  <si>
    <t>-1828003270</t>
  </si>
  <si>
    <t>108</t>
  </si>
  <si>
    <t>K083</t>
  </si>
  <si>
    <t>Izolační pouzdro - tl. 60 mm na potrubí DN40</t>
  </si>
  <si>
    <t>1057234789</t>
  </si>
  <si>
    <t>109</t>
  </si>
  <si>
    <t>K084</t>
  </si>
  <si>
    <t>Izolační pouzdro - tl. 60 mm na potrubí DN65</t>
  </si>
  <si>
    <t>1415631967</t>
  </si>
  <si>
    <t>110</t>
  </si>
  <si>
    <t>K085</t>
  </si>
  <si>
    <t>Izolační pouzdro - tl. 60 mm na potrubí DN80</t>
  </si>
  <si>
    <t>1017693658</t>
  </si>
  <si>
    <t>111</t>
  </si>
  <si>
    <t>K086</t>
  </si>
  <si>
    <t>Izolační pouzdro - tl. 60 mm na potrubí DN100</t>
  </si>
  <si>
    <t>-2006945061</t>
  </si>
  <si>
    <t>112</t>
  </si>
  <si>
    <t>K087</t>
  </si>
  <si>
    <t>Izolační pás šířky 1,0m - tl. 40mm (izolace armatur)</t>
  </si>
  <si>
    <t>-535940203</t>
  </si>
  <si>
    <t>113</t>
  </si>
  <si>
    <t>K088</t>
  </si>
  <si>
    <t>Izolační pás šířky 1,0m - tl. 100mm (rozdělovače)</t>
  </si>
  <si>
    <t>2098877486</t>
  </si>
  <si>
    <t>114</t>
  </si>
  <si>
    <t>K089</t>
  </si>
  <si>
    <t xml:space="preserve">Nátěr - základní,  potrubí do DN50</t>
  </si>
  <si>
    <t>301284415</t>
  </si>
  <si>
    <t>115</t>
  </si>
  <si>
    <t>K090</t>
  </si>
  <si>
    <t xml:space="preserve">Nátěr - základní,  potrubí nad DN50 do DN100</t>
  </si>
  <si>
    <t>1271312621</t>
  </si>
  <si>
    <t>007</t>
  </si>
  <si>
    <t>116</t>
  </si>
  <si>
    <t>K091</t>
  </si>
  <si>
    <t>Montážní materiál včetně pevných a kluzných bodů potrubí.</t>
  </si>
  <si>
    <t>1321419681</t>
  </si>
  <si>
    <t>117</t>
  </si>
  <si>
    <t>K092</t>
  </si>
  <si>
    <t>Spojovací materiál.</t>
  </si>
  <si>
    <t>1296829287</t>
  </si>
  <si>
    <t>118</t>
  </si>
  <si>
    <t>K093</t>
  </si>
  <si>
    <t>Těsnící materiál.</t>
  </si>
  <si>
    <t>2016818514</t>
  </si>
  <si>
    <t>119</t>
  </si>
  <si>
    <t>K094</t>
  </si>
  <si>
    <t>Ostatní pomocný materiál</t>
  </si>
  <si>
    <t>-1324767653</t>
  </si>
  <si>
    <t>120</t>
  </si>
  <si>
    <t>K095</t>
  </si>
  <si>
    <t>Montážní mechanismy, lešení</t>
  </si>
  <si>
    <t>-1023059420</t>
  </si>
  <si>
    <t>121</t>
  </si>
  <si>
    <t>K096</t>
  </si>
  <si>
    <t>Vnitrostaveništní doprava</t>
  </si>
  <si>
    <t>h</t>
  </si>
  <si>
    <t>-1439129504</t>
  </si>
  <si>
    <t>122</t>
  </si>
  <si>
    <t>K097</t>
  </si>
  <si>
    <t>Ekologická likvidace odpadu a závěrečný úklid</t>
  </si>
  <si>
    <t>473603495</t>
  </si>
  <si>
    <t>123</t>
  </si>
  <si>
    <t>K098</t>
  </si>
  <si>
    <t>Komplexní zaregulování armatur certifikovaným technikem, protokol o zaregulování</t>
  </si>
  <si>
    <t>-433810508</t>
  </si>
  <si>
    <t>124</t>
  </si>
  <si>
    <t>K099</t>
  </si>
  <si>
    <t>Nastavení čerpadel</t>
  </si>
  <si>
    <t>-1363884305</t>
  </si>
  <si>
    <t>125</t>
  </si>
  <si>
    <t>K100</t>
  </si>
  <si>
    <t>Noční dohled nad svařováním</t>
  </si>
  <si>
    <t>1724905966</t>
  </si>
  <si>
    <t>126</t>
  </si>
  <si>
    <t>K101</t>
  </si>
  <si>
    <t>Zařízení staveniště po dohodě s GD</t>
  </si>
  <si>
    <t>562206376</t>
  </si>
  <si>
    <t>127</t>
  </si>
  <si>
    <t>K102</t>
  </si>
  <si>
    <t>Výchozí revize pojistných a expanzních zařízení</t>
  </si>
  <si>
    <t>526913968</t>
  </si>
  <si>
    <t>128</t>
  </si>
  <si>
    <t>K103</t>
  </si>
  <si>
    <t>Proplach potrubí</t>
  </si>
  <si>
    <t>556797956</t>
  </si>
  <si>
    <t>129</t>
  </si>
  <si>
    <t>K104</t>
  </si>
  <si>
    <t>Napouštění, tlakování a odvzdušnění systému</t>
  </si>
  <si>
    <t>1931700880</t>
  </si>
  <si>
    <t>130</t>
  </si>
  <si>
    <t>K105</t>
  </si>
  <si>
    <t>Komplexní vyzkoušení systému.</t>
  </si>
  <si>
    <t>-651250512</t>
  </si>
  <si>
    <t>131</t>
  </si>
  <si>
    <t>K106</t>
  </si>
  <si>
    <t>Zkouška dle ČSN 06 0310 - 72 hod. (těsnosti, dilatační a topná)</t>
  </si>
  <si>
    <t>1823388773</t>
  </si>
  <si>
    <t>132</t>
  </si>
  <si>
    <t>K107</t>
  </si>
  <si>
    <t>Protokol o zapojení a provozní zkoušce</t>
  </si>
  <si>
    <t>-139082808</t>
  </si>
  <si>
    <t>133</t>
  </si>
  <si>
    <t>K108</t>
  </si>
  <si>
    <t>Orientační štítky</t>
  </si>
  <si>
    <t>605407900</t>
  </si>
  <si>
    <t>134</t>
  </si>
  <si>
    <t>K109</t>
  </si>
  <si>
    <t>Barevné polepy potrubí, zarámované schéma strojovny</t>
  </si>
  <si>
    <t>-1954499782</t>
  </si>
  <si>
    <t>135</t>
  </si>
  <si>
    <t>K110</t>
  </si>
  <si>
    <t>Koordinační práce s ostatními profesemi, koordinace s MaR, ZTI</t>
  </si>
  <si>
    <t>1194138129</t>
  </si>
  <si>
    <t>136</t>
  </si>
  <si>
    <t>K111</t>
  </si>
  <si>
    <t>Stavební přípomoce</t>
  </si>
  <si>
    <t>-309996227</t>
  </si>
  <si>
    <t>137</t>
  </si>
  <si>
    <t>K112</t>
  </si>
  <si>
    <t>Náklady na dopravu</t>
  </si>
  <si>
    <t>-85796025</t>
  </si>
  <si>
    <t>138</t>
  </si>
  <si>
    <t>K113</t>
  </si>
  <si>
    <t>Předávací dokumentace</t>
  </si>
  <si>
    <t>110303738</t>
  </si>
  <si>
    <t>139</t>
  </si>
  <si>
    <t>K114</t>
  </si>
  <si>
    <t>Dokumentace skutečného provedení stavby</t>
  </si>
  <si>
    <t>-1588154128</t>
  </si>
  <si>
    <t>140</t>
  </si>
  <si>
    <t>K115</t>
  </si>
  <si>
    <t>Provedení požárních ucpávek do DN50</t>
  </si>
  <si>
    <t>-828260598</t>
  </si>
  <si>
    <t>141</t>
  </si>
  <si>
    <t>K116</t>
  </si>
  <si>
    <t>Zaškolení obsluhy</t>
  </si>
  <si>
    <t>-1448266208</t>
  </si>
  <si>
    <t>03 - ZTI</t>
  </si>
  <si>
    <t xml:space="preserve">    722 - Vnitřní vodovod-vnitřní rozvody</t>
  </si>
  <si>
    <t xml:space="preserve">    732 - Strojovny-čerpadla a výtlačné potrubí</t>
  </si>
  <si>
    <t xml:space="preserve">    734 - Armatury</t>
  </si>
  <si>
    <t xml:space="preserve">    713 - Tepelné izolace</t>
  </si>
  <si>
    <t xml:space="preserve">    7211 - Vnitřní kanalizace</t>
  </si>
  <si>
    <t xml:space="preserve">    31 - Plynoinstalace</t>
  </si>
  <si>
    <t>722</t>
  </si>
  <si>
    <t>Vnitřní vodovod-vnitřní rozvody</t>
  </si>
  <si>
    <t>722172311R00</t>
  </si>
  <si>
    <t>Potrubí plastové PP-RCT, včetně zednických výpomocí a fitinků, D 20 x 2,8 mm, PN 16</t>
  </si>
  <si>
    <t>-822806757</t>
  </si>
  <si>
    <t>722172313R00</t>
  </si>
  <si>
    <t xml:space="preserve">Potrubí plastové PP-RCT, včetně zednických výpomocí a fitinků,  D 32 x 4,4 mm, PN 16</t>
  </si>
  <si>
    <t>1132040888</t>
  </si>
  <si>
    <t>722174212R00</t>
  </si>
  <si>
    <t>Montáž potr.plast.rovné.svař.D 20 mm,vodovod</t>
  </si>
  <si>
    <t>-1892254551</t>
  </si>
  <si>
    <t>722174214R00</t>
  </si>
  <si>
    <t>Montáž potr.plast. polyf.svař.D 32 mm,vodovod</t>
  </si>
  <si>
    <t>-913831679</t>
  </si>
  <si>
    <t>722290234R00</t>
  </si>
  <si>
    <t>Proplach a dezinfekce vodovodního potrubí DN 80 mm</t>
  </si>
  <si>
    <t>1910662810</t>
  </si>
  <si>
    <t>733190109R00</t>
  </si>
  <si>
    <t>Tlaková zkouška potrubí</t>
  </si>
  <si>
    <t>1748932504</t>
  </si>
  <si>
    <t>998722104R00</t>
  </si>
  <si>
    <t>Přesun hmot pro vnitřní vodovod, výšky do 36 m</t>
  </si>
  <si>
    <t>-193134014</t>
  </si>
  <si>
    <t>732</t>
  </si>
  <si>
    <t>Strojovny-čerpadla a výtlačné potrubí</t>
  </si>
  <si>
    <t>732429112R00</t>
  </si>
  <si>
    <t>Montáž čerpadel obkalových čerpadel</t>
  </si>
  <si>
    <t>soubor</t>
  </si>
  <si>
    <t>1197558645</t>
  </si>
  <si>
    <t>VL11</t>
  </si>
  <si>
    <t>Kalové ponorné nerezové čerpadlo Q=31,0m3/hod, H=10,0m, 400V, P=2200W</t>
  </si>
  <si>
    <t>-2102148206</t>
  </si>
  <si>
    <t>Poznámka k položce:_x000d_
Tepelná ochrana proti přetížení_x000d_
Automatický restart_x000d_
Bez hladinového spínače_x000d_
Odolné vúči kondenzátu z plyn. kotlů</t>
  </si>
  <si>
    <t>VL12</t>
  </si>
  <si>
    <t>Kalové ponorné nerezové čerpadlo Q=8,4m3/hod, H=8,5m, 230V, P=300W.</t>
  </si>
  <si>
    <t>-1458965185</t>
  </si>
  <si>
    <t>Poznámka k položce:_x000d_
Tepelná ochrana proti přetížení_x000d_
Automatický restart_x000d_
Praktické a snadné pro manipulaci_x000d_
Včetně hladinového spínače_x000d_
Určené k čerpání kondenzátu z plyn. kotlů</t>
  </si>
  <si>
    <t>722172334R00</t>
  </si>
  <si>
    <t xml:space="preserve">Potrubí plastové PP-R, včetně zednických výpomocí a fitinků,  D 40 x 5,5 mm, PN 16</t>
  </si>
  <si>
    <t>657532086</t>
  </si>
  <si>
    <t>722172336R00</t>
  </si>
  <si>
    <t>Potrubí plastové PP-R, včetně zednických výpomocí a fitinků, D 63 x 8,6 mm, PN 16</t>
  </si>
  <si>
    <t>164847479</t>
  </si>
  <si>
    <t>722174215R00</t>
  </si>
  <si>
    <t>Montáž potr.plast.polyf.svař.D 40 mm</t>
  </si>
  <si>
    <t>-1358904371</t>
  </si>
  <si>
    <t>722174217R00</t>
  </si>
  <si>
    <t>Montáž potr.plast. polyf.svař.D 63 mm</t>
  </si>
  <si>
    <t>632564133</t>
  </si>
  <si>
    <t>998732102R00</t>
  </si>
  <si>
    <t>Přesun hmot pro strojovny, výšky do 24 m</t>
  </si>
  <si>
    <t>-429294736</t>
  </si>
  <si>
    <t>734</t>
  </si>
  <si>
    <t>Armatury</t>
  </si>
  <si>
    <t>722235113R00</t>
  </si>
  <si>
    <t>Kohout vod.kul.,vnitř.-vnitř.z. DN 25</t>
  </si>
  <si>
    <t>-1434274529</t>
  </si>
  <si>
    <t>722235113R00.1</t>
  </si>
  <si>
    <t>Kohout vod.kul.,vnitř.-vnitř.z. DN 32</t>
  </si>
  <si>
    <t>-96124729</t>
  </si>
  <si>
    <t>722235116R00</t>
  </si>
  <si>
    <t>Kohout vod.kul.,vnitř.-vnitř. z DN 50</t>
  </si>
  <si>
    <t>1693262244</t>
  </si>
  <si>
    <t>722235643R00</t>
  </si>
  <si>
    <t xml:space="preserve">Klapka vod.zpětná vodorovná  DN 32</t>
  </si>
  <si>
    <t>-979515522</t>
  </si>
  <si>
    <t>722235646R00</t>
  </si>
  <si>
    <t xml:space="preserve">Klapka vod.zpětná vodorovná  DN 50</t>
  </si>
  <si>
    <t>1294186119</t>
  </si>
  <si>
    <t>722235521R00</t>
  </si>
  <si>
    <t>Zahradní ventil s připojením na hadici. DN 15</t>
  </si>
  <si>
    <t>-1494175356</t>
  </si>
  <si>
    <t>722239101R00</t>
  </si>
  <si>
    <t>Montáž vodovodních armatur 2závity, G 1/2</t>
  </si>
  <si>
    <t>887264527</t>
  </si>
  <si>
    <t>722239103R00</t>
  </si>
  <si>
    <t>Montáž vodovodních armatur 2závity, G 1</t>
  </si>
  <si>
    <t>-682756966</t>
  </si>
  <si>
    <t>722239104R00</t>
  </si>
  <si>
    <t>Montáž vodovodních armatur 2závity, G 5/4</t>
  </si>
  <si>
    <t>1064684438</t>
  </si>
  <si>
    <t>722239106R00</t>
  </si>
  <si>
    <t>Montáž vodovodních armatur 2závity, G 2</t>
  </si>
  <si>
    <t>1587045657</t>
  </si>
  <si>
    <t>713</t>
  </si>
  <si>
    <t>Tepelné izolace</t>
  </si>
  <si>
    <t>722181212RT7</t>
  </si>
  <si>
    <t>Izolace návleková PE tl. stěny 9 mm</t>
  </si>
  <si>
    <t>1503207221</t>
  </si>
  <si>
    <t>722181212RU1</t>
  </si>
  <si>
    <t>353727274</t>
  </si>
  <si>
    <t>722182001RT2</t>
  </si>
  <si>
    <t>Montáž izol.skruží na potrubí přímé DN 25,sam.spoj</t>
  </si>
  <si>
    <t>-526304818</t>
  </si>
  <si>
    <t>722182004RT2</t>
  </si>
  <si>
    <t>Montáž izol.skruží na potrubí přímé DN 40,sam.spoj</t>
  </si>
  <si>
    <t>1839966765</t>
  </si>
  <si>
    <t>7211</t>
  </si>
  <si>
    <t>Vnitřní kanalizace</t>
  </si>
  <si>
    <t>721176103R00</t>
  </si>
  <si>
    <t>Potrubí PVC-HT připojovací D 50 x 1,8 mm</t>
  </si>
  <si>
    <t>1852159363</t>
  </si>
  <si>
    <t>721176134R00</t>
  </si>
  <si>
    <t>Potrubí HT svodné (ležaté) zavěšené, D 75 x 1,9 mm</t>
  </si>
  <si>
    <t>-1197177923</t>
  </si>
  <si>
    <t>721176135R00</t>
  </si>
  <si>
    <t>Potrubí HT odhlučněné svodné (ležaté) zavěšené D 110 x 2,7 mm</t>
  </si>
  <si>
    <t>-2035631764</t>
  </si>
  <si>
    <t>721290123R00</t>
  </si>
  <si>
    <t>Zkouška těsnosti kanalizace kouřem DN 300</t>
  </si>
  <si>
    <t>2141378137</t>
  </si>
  <si>
    <t>721290112R00</t>
  </si>
  <si>
    <t>Zkouška těsnosti kanalizace vodou DN 200</t>
  </si>
  <si>
    <t>792849250</t>
  </si>
  <si>
    <t>VL43</t>
  </si>
  <si>
    <t>Dopojení na stávající ležatou kanalizaci (včetně materiálu)</t>
  </si>
  <si>
    <t>-415178136</t>
  </si>
  <si>
    <t>998721104R00</t>
  </si>
  <si>
    <t>Přesun hmot pro vnitřní kanalizaci, výšky do 36 m</t>
  </si>
  <si>
    <t>1259653077</t>
  </si>
  <si>
    <t>Plynoinstalace</t>
  </si>
  <si>
    <t>723150306R00</t>
  </si>
  <si>
    <t>Potrubí ocelové hladké černé svařované D 44,5x2,6</t>
  </si>
  <si>
    <t>2018437956</t>
  </si>
  <si>
    <t>723190254R00</t>
  </si>
  <si>
    <t>Vyvedení a upevnění plynovodních výpustek DN 40</t>
  </si>
  <si>
    <t>960700978</t>
  </si>
  <si>
    <t>071334111R</t>
  </si>
  <si>
    <t xml:space="preserve">Upevnovací, svařovací atd…  materiál pro upevnění potrubí plynovodu</t>
  </si>
  <si>
    <t>-1729613955</t>
  </si>
  <si>
    <t>723190907R00</t>
  </si>
  <si>
    <t>Odvzdušnění a napuštění plynového potrubí</t>
  </si>
  <si>
    <t>567429985</t>
  </si>
  <si>
    <t>723190909R00</t>
  </si>
  <si>
    <t xml:space="preserve">Zkouška tlaková  plynového potrubí</t>
  </si>
  <si>
    <t>196848376</t>
  </si>
  <si>
    <t>783424340R00</t>
  </si>
  <si>
    <t xml:space="preserve">Nátěr syntet. potrubí do DN 50 mm  Z+2x +1x email</t>
  </si>
  <si>
    <t>492852449</t>
  </si>
  <si>
    <t>723235115R00</t>
  </si>
  <si>
    <t>Kohout kulový,vnitřní-vnitřní z. KK G51 DN 40</t>
  </si>
  <si>
    <t>1059524830</t>
  </si>
  <si>
    <t>734294212R00</t>
  </si>
  <si>
    <t>Plynový filtr GAS DN 40 pro plyn pro STL/NTL</t>
  </si>
  <si>
    <t>795134919</t>
  </si>
  <si>
    <t>723235416R001</t>
  </si>
  <si>
    <t>Smyčka k manometru zahnutá M20x1,5 - varná</t>
  </si>
  <si>
    <t>-1730251413</t>
  </si>
  <si>
    <t>734421150R001</t>
  </si>
  <si>
    <t>Manometr plyn , 0-6 kPa, M20x1,5</t>
  </si>
  <si>
    <t>-406719326</t>
  </si>
  <si>
    <t>7234221RM1</t>
  </si>
  <si>
    <t>Kohout k manometru 3-cestný mosazný M20x1,5</t>
  </si>
  <si>
    <t>489442990</t>
  </si>
  <si>
    <t>723239104R00</t>
  </si>
  <si>
    <t>Montáž plynovodních armatur, 2 závity, G 5/4</t>
  </si>
  <si>
    <t>2067642006</t>
  </si>
  <si>
    <t>723229102R00</t>
  </si>
  <si>
    <t>Montáž plynovod.armatur s 1závitem, G 1/2</t>
  </si>
  <si>
    <t>1335179246</t>
  </si>
  <si>
    <t>723239202R00</t>
  </si>
  <si>
    <t>Montáž regulátoru středotl. dvojitého přírub do DN 40</t>
  </si>
  <si>
    <t>-777681391</t>
  </si>
  <si>
    <t>723234221RM12</t>
  </si>
  <si>
    <t>Regulátor plynu DN25/32,Q=70m3/hod -100/2,0 kPa, pojistný ventil, včetně bezpečnostního rychlouzávěru</t>
  </si>
  <si>
    <t>-292394794</t>
  </si>
  <si>
    <t>OS01</t>
  </si>
  <si>
    <t>Revize plynovodu</t>
  </si>
  <si>
    <t>674126313</t>
  </si>
  <si>
    <t>723190907R08a</t>
  </si>
  <si>
    <t>Demontáže a likvidace stávajícího plynovodu (přípojky pro kotle)</t>
  </si>
  <si>
    <t>1545203228</t>
  </si>
  <si>
    <t>998734103R00</t>
  </si>
  <si>
    <t>Přesun hmot pro armatury, výšky do 24 m</t>
  </si>
  <si>
    <t>-1534744976</t>
  </si>
  <si>
    <t>998723103R00</t>
  </si>
  <si>
    <t>Přesun hmot pro vnitřní plynovod, výšky do 24 m</t>
  </si>
  <si>
    <t>-1627642535</t>
  </si>
  <si>
    <t>04 - VZT</t>
  </si>
  <si>
    <t xml:space="preserve">    001 - Větrání kotelny</t>
  </si>
  <si>
    <t xml:space="preserve">    002 - Ostatní náklady</t>
  </si>
  <si>
    <t>Větrání kotelny</t>
  </si>
  <si>
    <t>K117</t>
  </si>
  <si>
    <t>PŘÍVODNÍ JEDNOTKA DO POTRUBÍ</t>
  </si>
  <si>
    <t>1042063023</t>
  </si>
  <si>
    <t>Poznámka k položce:_x000d_
PŘÍVODNÍ JEDNOTKA DO POTRUBÍ_x000d_
- EC motor_x000d_
- vzduchový výkon 800 m3/hod_x000d_
- externí tlak na ventilátoru 150 Pa_x000d_
- 0,16 kW, 1,3 A, 230 V_x000d_
- ELE ohřívač 9 kW, 400V_x000d_
- Složení jednotky: filtr ePM1 60%, ELE ohřívač s vestavěnou regulací a EC ventilátor_x000d_
- řídící systém: regulace otáček ventiátoru externím signálem 0-10V, teplota vzduchu řízena dle regulátoru a čidla teploty v přívodním vzduchu potrubí, jednotka obsahuje vestavěný senzor průtoku vzduchu, který zajistí sepnutí ohřívače, pouze pokud je v chodu ventilátor a je zajištěný potřebný průtok vzduchu.</t>
  </si>
  <si>
    <t>K118</t>
  </si>
  <si>
    <t>Pružná manžeta - DN 250</t>
  </si>
  <si>
    <t>-1483414957</t>
  </si>
  <si>
    <t>K119</t>
  </si>
  <si>
    <t>Zprovoznění autorizovaným technikem</t>
  </si>
  <si>
    <t>1793301753</t>
  </si>
  <si>
    <t>K120</t>
  </si>
  <si>
    <t>Kruhový tlumič hluku - D250, L=900mm</t>
  </si>
  <si>
    <t>-651315214</t>
  </si>
  <si>
    <t>K121</t>
  </si>
  <si>
    <t>Kruhový tlumič hluku - D250, L=600mm</t>
  </si>
  <si>
    <t>-967026766</t>
  </si>
  <si>
    <t>K122</t>
  </si>
  <si>
    <t>Uzavírací klapka do čtyřhranného potrubí, těsná, ovládání na servo - 500x315.S</t>
  </si>
  <si>
    <t>949067509</t>
  </si>
  <si>
    <t>K123</t>
  </si>
  <si>
    <t>Servopohon 230V, ON-OFF</t>
  </si>
  <si>
    <t>-555371574</t>
  </si>
  <si>
    <t>K124</t>
  </si>
  <si>
    <t>Zpětná klapka - D250</t>
  </si>
  <si>
    <t>779138441</t>
  </si>
  <si>
    <t>K125</t>
  </si>
  <si>
    <t>Čtyřhranná mřížka do kruhového potrubí, dvouřadá, regulace R1 - 1000x200, pozink</t>
  </si>
  <si>
    <t>-1875440597</t>
  </si>
  <si>
    <t>K126</t>
  </si>
  <si>
    <t>Čtyřhranná krycí mřížka do hranatého potrubí, pletivo - 500x315</t>
  </si>
  <si>
    <t>1577593826</t>
  </si>
  <si>
    <t>K127</t>
  </si>
  <si>
    <t>Protidešťová žaluzie - sací, na potrubí - 500x315, RAL dle požadavku architektu</t>
  </si>
  <si>
    <t>-2099095408</t>
  </si>
  <si>
    <t>K128</t>
  </si>
  <si>
    <t>Protidešťová žaluzie - výfuková, na potrubí - 500x315, RAL dle požadavku architektu</t>
  </si>
  <si>
    <t>-380524375</t>
  </si>
  <si>
    <t>K129</t>
  </si>
  <si>
    <t xml:space="preserve">Kruhové potrubí SPIRO z pozinkovaného plechu -  DN 250 - běžné provedení, třída těsnosti C, 30% tvarovek</t>
  </si>
  <si>
    <t>1085716161</t>
  </si>
  <si>
    <t>K130</t>
  </si>
  <si>
    <t>Čtyřhranné potrubí z pozinkovaného plechu - ROVNÉ - skupina I - třída těsnosti A, tlakový stupeň (1+4) dle DIN 18 379, včetně regulačních a náběhových plechů</t>
  </si>
  <si>
    <t>-1236840380</t>
  </si>
  <si>
    <t>K131</t>
  </si>
  <si>
    <t>Čtyřhranné potrubí z pozinkovaného plechu - TVAROVKY - skupina I - třída těsnosti A, tlakový stupeň (1+4) dle DIN 18 379, včetně regulačních a náběhových plechů</t>
  </si>
  <si>
    <t>-592025177</t>
  </si>
  <si>
    <t>K132</t>
  </si>
  <si>
    <t>Kaučuková izolace, samolepící, pro VZT potrubí, s povrchovou úpravou Al folií - tloušťka izolace 25 mm</t>
  </si>
  <si>
    <t>-1419169283</t>
  </si>
  <si>
    <t>Ostatní náklady</t>
  </si>
  <si>
    <t>K133</t>
  </si>
  <si>
    <t>Doprava</t>
  </si>
  <si>
    <t>339180440</t>
  </si>
  <si>
    <t>K134</t>
  </si>
  <si>
    <t>Zařízení staveniště - 1% z ceny stavby</t>
  </si>
  <si>
    <t>1386339945</t>
  </si>
  <si>
    <t>K135</t>
  </si>
  <si>
    <t>Montážní materiál</t>
  </si>
  <si>
    <t>1327355899</t>
  </si>
  <si>
    <t>K136</t>
  </si>
  <si>
    <t>Těsnící materiál</t>
  </si>
  <si>
    <t>m²</t>
  </si>
  <si>
    <t>1614588638</t>
  </si>
  <si>
    <t>K137</t>
  </si>
  <si>
    <t>Spojovací materiál</t>
  </si>
  <si>
    <t>-1920186517</t>
  </si>
  <si>
    <t>K138</t>
  </si>
  <si>
    <t>Značení vzduchotechnického zařízení a potrubí dle platných ČSN</t>
  </si>
  <si>
    <t>191982396</t>
  </si>
  <si>
    <t>K139</t>
  </si>
  <si>
    <t>Koordinace profesí na stavbě</t>
  </si>
  <si>
    <t>hod</t>
  </si>
  <si>
    <t>1016410669</t>
  </si>
  <si>
    <t>K140</t>
  </si>
  <si>
    <t>Výrobní dokumentace</t>
  </si>
  <si>
    <t>-880416184</t>
  </si>
  <si>
    <t>K141</t>
  </si>
  <si>
    <t>-863722911</t>
  </si>
  <si>
    <t>K142</t>
  </si>
  <si>
    <t>1529593079</t>
  </si>
  <si>
    <t>K143</t>
  </si>
  <si>
    <t>Uvedení do provozu, předání díla, školení, návody k obsluze</t>
  </si>
  <si>
    <t>-276615337</t>
  </si>
  <si>
    <t>K144</t>
  </si>
  <si>
    <t>Montážní mechanismy (lešení atd.)</t>
  </si>
  <si>
    <t>-188276081</t>
  </si>
  <si>
    <t>K145</t>
  </si>
  <si>
    <t>Prohlídka stavby před započetím prací</t>
  </si>
  <si>
    <t>1456954160</t>
  </si>
  <si>
    <t>K146</t>
  </si>
  <si>
    <t>Závěrečný úklid</t>
  </si>
  <si>
    <t>833688973</t>
  </si>
  <si>
    <t>05 - ESIL</t>
  </si>
  <si>
    <t xml:space="preserve">    101 - Rozvaděč RES - doplnění stávajícího rozvaděče</t>
  </si>
  <si>
    <t xml:space="preserve">      1 - UCPÁVKOVÁ VÝVODKA Z Al SLITINY</t>
  </si>
  <si>
    <t xml:space="preserve">      2 - ŘADOVÉ SVORNICE</t>
  </si>
  <si>
    <t xml:space="preserve">      3 - ROZBOČOVACÍ MŮSTKY (SVORKY)</t>
  </si>
  <si>
    <t xml:space="preserve">      4 - JISTIČ MALÝ, 1POLOVÝ, Ik=10kA</t>
  </si>
  <si>
    <t xml:space="preserve">      5 - JISTIČ MALÝ, 3POLOVÝ, Ik=10kA</t>
  </si>
  <si>
    <t xml:space="preserve">      6 - RELÉ, STYKAČE, SPÍNACÍ HODINY APOD.</t>
  </si>
  <si>
    <t xml:space="preserve">      7 - HODINOVE ZUCTOVACI SAZBY</t>
  </si>
  <si>
    <t xml:space="preserve">      8 - ROZVÁDĚČE, SKŘÍNĚ A PŘÍSLUŠENSTVÍ</t>
  </si>
  <si>
    <t xml:space="preserve">    201 - Elektromontáže</t>
  </si>
  <si>
    <t xml:space="preserve">      9 - POVRCHOVÝ INSTALAČNÍ SYSTÉM</t>
  </si>
  <si>
    <t xml:space="preserve">      10 - KABELOVÝ ŽLAB MERKUR - ŽÁROVÝ ZINEK</t>
  </si>
  <si>
    <t xml:space="preserve">      11 - NOSNÍKY NZC - PROSTOROVÉ</t>
  </si>
  <si>
    <t xml:space="preserve">      12 - NOSNÍKY NZC - PROSTOROVÉ</t>
  </si>
  <si>
    <t xml:space="preserve">      13 - Spojovací systémy</t>
  </si>
  <si>
    <t xml:space="preserve">      14 - SVORKOVNICE DO KRABIC</t>
  </si>
  <si>
    <t xml:space="preserve">      15 - PŘEPÍNAČ S KRYTEM, PRAKTIK IP 44</t>
  </si>
  <si>
    <t xml:space="preserve">      16 - ZÁSUVKA NN, PRAKTIK IP 44</t>
  </si>
  <si>
    <t xml:space="preserve">      17 - KABEL SILOVÝ,IZOLACE PVC</t>
  </si>
  <si>
    <t xml:space="preserve">      18 - ŠNŮRA STŘEDNÍ,IZOLACE KAUČUK (CGSG)</t>
  </si>
  <si>
    <t xml:space="preserve">      19 - VODIČ JEDNOŽILOVÝ, IZOLACE PVC</t>
  </si>
  <si>
    <t xml:space="preserve">      20 - ZEMNÍCÍ SVORKA</t>
  </si>
  <si>
    <t xml:space="preserve">      21 - SVÍTIDLA</t>
  </si>
  <si>
    <t xml:space="preserve">      22 - DEMONTÁŽNÍ PRÁCE</t>
  </si>
  <si>
    <t xml:space="preserve">      23 - DROBNÉ STAVEBNÍ A MONTÁŽNÍ PRÁCE</t>
  </si>
  <si>
    <t xml:space="preserve">      24 - OSTATNÍ</t>
  </si>
  <si>
    <t xml:space="preserve">      25 - PROVEDENI REVIZNICH ZKOUSEK</t>
  </si>
  <si>
    <t>Rozvaděč RES - doplnění stávajícího rozvaděče</t>
  </si>
  <si>
    <t>UCPÁVKOVÁ VÝVODKA Z Al SLITINY</t>
  </si>
  <si>
    <t>K147</t>
  </si>
  <si>
    <t>P21</t>
  </si>
  <si>
    <t>-1473355120</t>
  </si>
  <si>
    <t>ŘADOVÉ SVORNICE</t>
  </si>
  <si>
    <t>K148</t>
  </si>
  <si>
    <t>RSA 2,5 A Řadová svorka bílá</t>
  </si>
  <si>
    <t>-779304802</t>
  </si>
  <si>
    <t>K149</t>
  </si>
  <si>
    <t>A2T 2.5 Řadová svorka</t>
  </si>
  <si>
    <t>484392232</t>
  </si>
  <si>
    <t>ROZBOČOVACÍ MŮSTKY (SVORKY)</t>
  </si>
  <si>
    <t>K150</t>
  </si>
  <si>
    <t>N12 blok 12x16mm2</t>
  </si>
  <si>
    <t>239291184</t>
  </si>
  <si>
    <t>JISTIČ MALÝ, 1POLOVÝ, Ik=10kA</t>
  </si>
  <si>
    <t>K151</t>
  </si>
  <si>
    <t>iC60H 1P 6A B Jistič iC60H 1P 6A B</t>
  </si>
  <si>
    <t>383515718</t>
  </si>
  <si>
    <t>K152</t>
  </si>
  <si>
    <t>iC60H 1P 10A B Jistič iC60H 1P 10A B</t>
  </si>
  <si>
    <t>1719520884</t>
  </si>
  <si>
    <t>K153</t>
  </si>
  <si>
    <t>iC60H 1P 16A B Jistič iC60H 1P 16A B</t>
  </si>
  <si>
    <t>-139512100</t>
  </si>
  <si>
    <t>JISTIČ MALÝ, 3POLOVÝ, Ik=10kA</t>
  </si>
  <si>
    <t>K154</t>
  </si>
  <si>
    <t xml:space="preserve">iC60H 3P 16A  B Jistič iC60H 3P 16A  B</t>
  </si>
  <si>
    <t>-990779791</t>
  </si>
  <si>
    <t>RELÉ, STYKAČE, SPÍNACÍ HODINY APOD.</t>
  </si>
  <si>
    <t>K155</t>
  </si>
  <si>
    <t>Stykač 20A 230V AC 1Z+1R BZ326438ME</t>
  </si>
  <si>
    <t>-1076378434</t>
  </si>
  <si>
    <t>K156</t>
  </si>
  <si>
    <t>25A stykač LZDC25B3</t>
  </si>
  <si>
    <t>-2128918732</t>
  </si>
  <si>
    <t>HODINOVE ZUCTOVACI SAZBY</t>
  </si>
  <si>
    <t>K157</t>
  </si>
  <si>
    <t>Montaz a práce spojené s instalací v rozvaděči</t>
  </si>
  <si>
    <t>-1716813642</t>
  </si>
  <si>
    <t>ROZVÁDĚČE, SKŘÍNĚ A PŘÍSLUŠENSTVÍ</t>
  </si>
  <si>
    <t>K158</t>
  </si>
  <si>
    <t>Drobný nespecifikovaný materiál (popisky svorek, kabelový management, PE/N sběrny, koncovky apod.)</t>
  </si>
  <si>
    <t>kmpl</t>
  </si>
  <si>
    <t>-1098410356</t>
  </si>
  <si>
    <t>201</t>
  </si>
  <si>
    <t>Elektromontáže</t>
  </si>
  <si>
    <t>POVRCHOVÝ INSTALAČNÍ SYSTÉM</t>
  </si>
  <si>
    <t>K159</t>
  </si>
  <si>
    <t>1220 TRUBKA OHEBNÁ - SUPER MONOFLEX 20 750N</t>
  </si>
  <si>
    <t>2018151106</t>
  </si>
  <si>
    <t>K160</t>
  </si>
  <si>
    <t>1225_L50 TRUBKA OHEBNÁ - SUPER MONOFLEX 25 750N</t>
  </si>
  <si>
    <t>-1640872411</t>
  </si>
  <si>
    <t>K161</t>
  </si>
  <si>
    <t>1232_L25 TRUBKA OHEBNÁ - SUPER MONOFLEX 32 750N</t>
  </si>
  <si>
    <t>1519476163</t>
  </si>
  <si>
    <t>K162</t>
  </si>
  <si>
    <t>1240_L25 TRUBKA OHEBNÁ - SUPER MONOFLEX 40 750N</t>
  </si>
  <si>
    <t>724171825</t>
  </si>
  <si>
    <t>K163</t>
  </si>
  <si>
    <t>4025_KA TRUBKA TUHÁ 750 N PVC</t>
  </si>
  <si>
    <t>-2072827251</t>
  </si>
  <si>
    <t>K164</t>
  </si>
  <si>
    <t xml:space="preserve">5320_LB PŘÍCHYTKY TRUBEK  4020</t>
  </si>
  <si>
    <t>-1120158667</t>
  </si>
  <si>
    <t>K165</t>
  </si>
  <si>
    <t xml:space="preserve">5325_LB PŘÍCHYTKY TRUBEK  4025</t>
  </si>
  <si>
    <t>-544639825</t>
  </si>
  <si>
    <t>KABELOVÝ ŽLAB MERKUR - ŽÁROVÝ ZINEK</t>
  </si>
  <si>
    <t>K166</t>
  </si>
  <si>
    <t xml:space="preserve">ARK - 221120 Žlab MERKUR 2   100/50 "ŽZ" - vzdálenost podpěr cca.1,9m</t>
  </si>
  <si>
    <t>-786154133</t>
  </si>
  <si>
    <t>K167</t>
  </si>
  <si>
    <t xml:space="preserve">ARK-221140 Žlab MERKUR 2   200/50 "ŽZ" - vzdálenost podpěr cca.1,7m</t>
  </si>
  <si>
    <t>671169300</t>
  </si>
  <si>
    <t>NOSNÍKY NZC - PROSTOROVÉ</t>
  </si>
  <si>
    <t>K168</t>
  </si>
  <si>
    <t>ARK - 225210 Nosník NZMC 100 "SZ" (NZC 100) - pro žlab 50/50;100/50;100/100 - M1 + M2</t>
  </si>
  <si>
    <t>920772238</t>
  </si>
  <si>
    <t>K169</t>
  </si>
  <si>
    <t>ARK-225220 Nosník NZMC 200 "SZ" (NZC 200) - pro žlab 150-200/50;150-200/100 - M1 + M2</t>
  </si>
  <si>
    <t>-675323533</t>
  </si>
  <si>
    <t>K170</t>
  </si>
  <si>
    <t>ARK - 223010 Spojka SZM 1 "ŽZ" - pro spojení "žlab-žlab" - M2</t>
  </si>
  <si>
    <t>1378696561</t>
  </si>
  <si>
    <t>K171</t>
  </si>
  <si>
    <t xml:space="preserve">ARK - 219091 Hmoždinka M10x60 NYLON UH-L do dutých prostor   (Bal = 100 ks)</t>
  </si>
  <si>
    <t>Bal</t>
  </si>
  <si>
    <t>-822228559</t>
  </si>
  <si>
    <t>K172</t>
  </si>
  <si>
    <t>ARK - 219510 Vrut M6x60 se 6-ti hranou hlavou "GZ" (Bal = 100 ks)</t>
  </si>
  <si>
    <t>1090029260</t>
  </si>
  <si>
    <t>K173</t>
  </si>
  <si>
    <t>HM 8/1_XX HMOŽDINKA 8/1</t>
  </si>
  <si>
    <t>-976310300</t>
  </si>
  <si>
    <t>Spojovací systémy</t>
  </si>
  <si>
    <t>K174</t>
  </si>
  <si>
    <t xml:space="preserve">A8        Krabice odbočná plastová, šedá, prázdná, IP 54, 7 otv.</t>
  </si>
  <si>
    <t>-950337566</t>
  </si>
  <si>
    <t>SVORKOVNICE DO KRABIC</t>
  </si>
  <si>
    <t>K175</t>
  </si>
  <si>
    <t>221-412 2×0,2 - 4 mm2 flexibilní instalační svorka</t>
  </si>
  <si>
    <t>-723896776</t>
  </si>
  <si>
    <t>K176</t>
  </si>
  <si>
    <t>221-415 5×0,2 - 4 mm2 flexibilní instalační svorka</t>
  </si>
  <si>
    <t>-2080025432</t>
  </si>
  <si>
    <t>PŘEPÍNAČ S KRYTEM, PRAKTIK IP 44</t>
  </si>
  <si>
    <t>K177</t>
  </si>
  <si>
    <t>Vypínač ABB Praktik IP44 - řazení č. 5 (ABB 3553-05929 S) šedá</t>
  </si>
  <si>
    <t>1433633304</t>
  </si>
  <si>
    <t>ZÁSUVKA NN, PRAKTIK IP 44</t>
  </si>
  <si>
    <t>K178</t>
  </si>
  <si>
    <t>Zásuvka 230 V jednonásobná kompletní ABB Praktik IP 44 bílá</t>
  </si>
  <si>
    <t>1048553953</t>
  </si>
  <si>
    <t>KABEL SILOVÝ,IZOLACE PVC</t>
  </si>
  <si>
    <t>K179</t>
  </si>
  <si>
    <t>CYKY-O 3x1.5 mm2 , pevně</t>
  </si>
  <si>
    <t>1804262059</t>
  </si>
  <si>
    <t>K180</t>
  </si>
  <si>
    <t>CYKY-J 3x2.5 mm2 , pevně</t>
  </si>
  <si>
    <t>-51654457</t>
  </si>
  <si>
    <t>K181</t>
  </si>
  <si>
    <t>CYKY-J 5x2.5 mm2 , pevně</t>
  </si>
  <si>
    <t>2049875534</t>
  </si>
  <si>
    <t>ŠNŮRA STŘEDNÍ,IZOLACE KAUČUK (CGSG)</t>
  </si>
  <si>
    <t>K182</t>
  </si>
  <si>
    <t>H05RN-F-X 3x2,5 , pevně</t>
  </si>
  <si>
    <t>28752893</t>
  </si>
  <si>
    <t>K183</t>
  </si>
  <si>
    <t>H05RN-F-X 5x4 , pevně</t>
  </si>
  <si>
    <t>-954095483</t>
  </si>
  <si>
    <t>VODIČ JEDNOŽILOVÝ, IZOLACE PVC</t>
  </si>
  <si>
    <t>K184</t>
  </si>
  <si>
    <t>CYY 6 , pevně</t>
  </si>
  <si>
    <t>-250943549</t>
  </si>
  <si>
    <t>K185</t>
  </si>
  <si>
    <t>H07V-K 16</t>
  </si>
  <si>
    <t>-820955752</t>
  </si>
  <si>
    <t>ZEMNÍCÍ SVORKA</t>
  </si>
  <si>
    <t>K186</t>
  </si>
  <si>
    <t>ZSA16 zemnicí svorka na potrubí</t>
  </si>
  <si>
    <t>830291540</t>
  </si>
  <si>
    <t>K187</t>
  </si>
  <si>
    <t>Cu pás.ZSA16 Pásek uzemňovací Cu, 0.5m</t>
  </si>
  <si>
    <t>1326510388</t>
  </si>
  <si>
    <t>SVÍTIDLA</t>
  </si>
  <si>
    <t>K188</t>
  </si>
  <si>
    <t>A - TRE SVÍTIDLO PRIMA LED EX 2.4ft PCC 6400/840 43W</t>
  </si>
  <si>
    <t>1133405726</t>
  </si>
  <si>
    <t>K189</t>
  </si>
  <si>
    <t>NO - KAN SVÍTIDLO LED NOUZ. ONTEC R C1 60 NM ST W, 535965</t>
  </si>
  <si>
    <t>656241191</t>
  </si>
  <si>
    <t>K190</t>
  </si>
  <si>
    <t>NO - LED Nouzové svítidlo NESSI 3W IP65 s piktogramem</t>
  </si>
  <si>
    <t>326325348</t>
  </si>
  <si>
    <t>DEMONTÁŽNÍ PRÁCE</t>
  </si>
  <si>
    <t>K191</t>
  </si>
  <si>
    <t>Demontážní práce stávající instalace světelné a odpojení demontované technologie v rozvaděči stávajícím RES</t>
  </si>
  <si>
    <t>KMPL</t>
  </si>
  <si>
    <t>1956298427</t>
  </si>
  <si>
    <t>DROBNÉ STAVEBNÍ A MONTÁŽNÍ PRÁCE</t>
  </si>
  <si>
    <t>K192</t>
  </si>
  <si>
    <t>Sekání drážek a kapes, průrazy, zapravení</t>
  </si>
  <si>
    <t>626186887</t>
  </si>
  <si>
    <t>OSTATNÍ</t>
  </si>
  <si>
    <t>K193</t>
  </si>
  <si>
    <t>Drobný nespecifikovaný materiál pro potřeby montáže a úplnou funkčnost díla(vruty, šrouby, hmoždinky, dutinky, záslepky, koncovky, stahovací pásky apod.)</t>
  </si>
  <si>
    <t>-1582330739</t>
  </si>
  <si>
    <t>PROVEDENI REVIZNICH ZKOUSEK</t>
  </si>
  <si>
    <t>K194</t>
  </si>
  <si>
    <t>Revizni technik</t>
  </si>
  <si>
    <t>-295353414</t>
  </si>
  <si>
    <t>06 - VRN</t>
  </si>
  <si>
    <t>VRN - Vedlejší rozpočtové náklady</t>
  </si>
  <si>
    <t>Vedlejší rozpočtové náklady</t>
  </si>
  <si>
    <t>VRN000X1</t>
  </si>
  <si>
    <t>Zařízení staveniště</t>
  </si>
  <si>
    <t>1723843126</t>
  </si>
  <si>
    <t>VRN000X2</t>
  </si>
  <si>
    <t>Ztížené provozní vlivy</t>
  </si>
  <si>
    <t>-1309731851</t>
  </si>
  <si>
    <t>VRN000X3</t>
  </si>
  <si>
    <t>Přesun kapacit</t>
  </si>
  <si>
    <t>1292138901</t>
  </si>
  <si>
    <t>VRN000X4</t>
  </si>
  <si>
    <t>Inženýrská činnost</t>
  </si>
  <si>
    <t>-1540084053</t>
  </si>
  <si>
    <t>Poznámka k položce:_x000d_
Např. geodet, statik apod.</t>
  </si>
  <si>
    <t>SEZNAM FIGUR</t>
  </si>
  <si>
    <t>Výměra</t>
  </si>
  <si>
    <t xml:space="preserve"> 01/ 01.2</t>
  </si>
  <si>
    <t>obklad_keram_pl</t>
  </si>
  <si>
    <t>plocha obkladu - vnitřní</t>
  </si>
  <si>
    <t>skl_P06_pl</t>
  </si>
  <si>
    <t>skl_P07_pl</t>
  </si>
  <si>
    <t>Použití figury:</t>
  </si>
  <si>
    <t>Provedení vodorovné izolace proti tlakové vodě termoplasty lepenou fólií PVC</t>
  </si>
  <si>
    <t>Mazanina tl přes 80 do 120 mm z betonu prostého se zvýšenými nároky na prostředí tř. C 25/30</t>
  </si>
  <si>
    <t>Výztuž mazanin svařovanými sítěmi Kari</t>
  </si>
  <si>
    <t>Povrchová úprava průmyslových podlah pro těžký provoz vsypovou směsí s příměsí karbidu tl 3 mm</t>
  </si>
  <si>
    <t>Vysátí podkladu povlakových podlah</t>
  </si>
  <si>
    <t>Vodou ředitelná penetrace savého podkladu povlakových podlah</t>
  </si>
  <si>
    <t>Stěrka podlahová nivelační pro vyrovnání podkladu povlakových podlah pevnosti 30 MPa tl do 3 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</si>
</sst>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bmp" /><Relationship Id="rId2" Type="http://schemas.openxmlformats.org/officeDocument/2006/relationships/image" Target="../media/image2.bmp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bmp" /><Relationship Id="rId2" Type="http://schemas.openxmlformats.org/officeDocument/2006/relationships/image" Target="../media/image5.bmp" /><Relationship Id="rId3" Type="http://schemas.openxmlformats.org/officeDocument/2006/relationships/image" Target="../media/image6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bmp" /><Relationship Id="rId2" Type="http://schemas.openxmlformats.org/officeDocument/2006/relationships/image" Target="../media/image9.bmp" /><Relationship Id="rId3" Type="http://schemas.openxmlformats.org/officeDocument/2006/relationships/image" Target="../media/image10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bmp" /><Relationship Id="rId2" Type="http://schemas.openxmlformats.org/officeDocument/2006/relationships/image" Target="../media/image13.bmp" /><Relationship Id="rId3" Type="http://schemas.openxmlformats.org/officeDocument/2006/relationships/image" Target="../media/image14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bmp" /><Relationship Id="rId2" Type="http://schemas.openxmlformats.org/officeDocument/2006/relationships/image" Target="../media/image17.bmp" /><Relationship Id="rId3" Type="http://schemas.openxmlformats.org/officeDocument/2006/relationships/image" Target="../media/image18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bmp" /><Relationship Id="rId2" Type="http://schemas.openxmlformats.org/officeDocument/2006/relationships/image" Target="../media/image21.bmp" /><Relationship Id="rId3" Type="http://schemas.openxmlformats.org/officeDocument/2006/relationships/image" Target="../media/image22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bmp" /><Relationship Id="rId2" Type="http://schemas.openxmlformats.org/officeDocument/2006/relationships/image" Target="../media/image25.bmp" /><Relationship Id="rId3" Type="http://schemas.openxmlformats.org/officeDocument/2006/relationships/image" Target="../media/image26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bmp" /><Relationship Id="rId2" Type="http://schemas.openxmlformats.org/officeDocument/2006/relationships/image" Target="../media/image29.bmp" /><Relationship Id="rId3" Type="http://schemas.openxmlformats.org/officeDocument/2006/relationships/image" Target="../media/image30.bmp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69215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82</xdr:row>
      <xdr:rowOff>82550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112</xdr:row>
      <xdr:rowOff>0</xdr:rowOff>
    </xdr:from>
    <xdr:to>
      <xdr:col>9</xdr:col>
      <xdr:colOff>1215390</xdr:colOff>
      <xdr:row>113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119</xdr:row>
      <xdr:rowOff>0</xdr:rowOff>
    </xdr:from>
    <xdr:to>
      <xdr:col>9</xdr:col>
      <xdr:colOff>1215390</xdr:colOff>
      <xdr:row>120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111</xdr:row>
      <xdr:rowOff>0</xdr:rowOff>
    </xdr:from>
    <xdr:to>
      <xdr:col>9</xdr:col>
      <xdr:colOff>1215390</xdr:colOff>
      <xdr:row>112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110</xdr:row>
      <xdr:rowOff>0</xdr:rowOff>
    </xdr:from>
    <xdr:to>
      <xdr:col>9</xdr:col>
      <xdr:colOff>1215390</xdr:colOff>
      <xdr:row>111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107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131</xdr:row>
      <xdr:rowOff>0</xdr:rowOff>
    </xdr:from>
    <xdr:to>
      <xdr:col>9</xdr:col>
      <xdr:colOff>1215390</xdr:colOff>
      <xdr:row>132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105</xdr:row>
      <xdr:rowOff>40005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40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56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57</v>
      </c>
      <c r="AI60" s="42"/>
      <c r="AJ60" s="42"/>
      <c r="AK60" s="42"/>
      <c r="AL60" s="42"/>
      <c r="AM60" s="64" t="s">
        <v>58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59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60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57</v>
      </c>
      <c r="AI75" s="42"/>
      <c r="AJ75" s="42"/>
      <c r="AK75" s="42"/>
      <c r="AL75" s="42"/>
      <c r="AM75" s="64" t="s">
        <v>58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23MT045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GYREC - modernizace kotelny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Řečkovice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Gymnázium Brno-Řečkovice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A-plus a.s.</v>
      </c>
      <c r="AN89" s="71"/>
      <c r="AO89" s="71"/>
      <c r="AP89" s="71"/>
      <c r="AQ89" s="40"/>
      <c r="AR89" s="44"/>
      <c r="AS89" s="81" t="s">
        <v>62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STAGA stavební agentura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63</v>
      </c>
      <c r="D92" s="94"/>
      <c r="E92" s="94"/>
      <c r="F92" s="94"/>
      <c r="G92" s="94"/>
      <c r="H92" s="95"/>
      <c r="I92" s="96" t="s">
        <v>64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65</v>
      </c>
      <c r="AH92" s="94"/>
      <c r="AI92" s="94"/>
      <c r="AJ92" s="94"/>
      <c r="AK92" s="94"/>
      <c r="AL92" s="94"/>
      <c r="AM92" s="94"/>
      <c r="AN92" s="96" t="s">
        <v>66</v>
      </c>
      <c r="AO92" s="94"/>
      <c r="AP92" s="98"/>
      <c r="AQ92" s="99" t="s">
        <v>67</v>
      </c>
      <c r="AR92" s="44"/>
      <c r="AS92" s="100" t="s">
        <v>68</v>
      </c>
      <c r="AT92" s="101" t="s">
        <v>69</v>
      </c>
      <c r="AU92" s="101" t="s">
        <v>70</v>
      </c>
      <c r="AV92" s="101" t="s">
        <v>71</v>
      </c>
      <c r="AW92" s="101" t="s">
        <v>72</v>
      </c>
      <c r="AX92" s="101" t="s">
        <v>73</v>
      </c>
      <c r="AY92" s="101" t="s">
        <v>74</v>
      </c>
      <c r="AZ92" s="101" t="s">
        <v>75</v>
      </c>
      <c r="BA92" s="101" t="s">
        <v>76</v>
      </c>
      <c r="BB92" s="101" t="s">
        <v>77</v>
      </c>
      <c r="BC92" s="101" t="s">
        <v>78</v>
      </c>
      <c r="BD92" s="102" t="s">
        <v>79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ROUND(AG95+SUM(AG98:AG102),2)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ROUND(AS95+SUM(AS98:AS102),2)</f>
        <v>0</v>
      </c>
      <c r="AT94" s="114">
        <f>ROUND(SUM(AV94:AW94),2)</f>
        <v>0</v>
      </c>
      <c r="AU94" s="115">
        <f>ROUND(AU95+SUM(AU98:AU102),5)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ROUND(AZ95+SUM(AZ98:AZ102),2)</f>
        <v>0</v>
      </c>
      <c r="BA94" s="114">
        <f>ROUND(BA95+SUM(BA98:BA102),2)</f>
        <v>0</v>
      </c>
      <c r="BB94" s="114">
        <f>ROUND(BB95+SUM(BB98:BB102),2)</f>
        <v>0</v>
      </c>
      <c r="BC94" s="114">
        <f>ROUND(BC95+SUM(BC98:BC102),2)</f>
        <v>0</v>
      </c>
      <c r="BD94" s="116">
        <f>ROUND(BD95+SUM(BD98:BD102),2)</f>
        <v>0</v>
      </c>
      <c r="BE94" s="6"/>
      <c r="BS94" s="117" t="s">
        <v>81</v>
      </c>
      <c r="BT94" s="117" t="s">
        <v>82</v>
      </c>
      <c r="BU94" s="118" t="s">
        <v>83</v>
      </c>
      <c r="BV94" s="117" t="s">
        <v>84</v>
      </c>
      <c r="BW94" s="117" t="s">
        <v>5</v>
      </c>
      <c r="BX94" s="117" t="s">
        <v>85</v>
      </c>
      <c r="CL94" s="117" t="s">
        <v>1</v>
      </c>
    </row>
    <row r="95" s="7" customFormat="1" ht="16.5" customHeight="1">
      <c r="A95" s="7"/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87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88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81</v>
      </c>
      <c r="BT95" s="131" t="s">
        <v>89</v>
      </c>
      <c r="BU95" s="131" t="s">
        <v>83</v>
      </c>
      <c r="BV95" s="131" t="s">
        <v>84</v>
      </c>
      <c r="BW95" s="131" t="s">
        <v>90</v>
      </c>
      <c r="BX95" s="131" t="s">
        <v>5</v>
      </c>
      <c r="CL95" s="131" t="s">
        <v>1</v>
      </c>
      <c r="CM95" s="131" t="s">
        <v>91</v>
      </c>
    </row>
    <row r="96" s="4" customFormat="1" ht="16.5" customHeight="1">
      <c r="A96" s="132" t="s">
        <v>92</v>
      </c>
      <c r="B96" s="70"/>
      <c r="C96" s="133"/>
      <c r="D96" s="133"/>
      <c r="E96" s="134" t="s">
        <v>93</v>
      </c>
      <c r="F96" s="134"/>
      <c r="G96" s="134"/>
      <c r="H96" s="134"/>
      <c r="I96" s="134"/>
      <c r="J96" s="133"/>
      <c r="K96" s="134" t="s">
        <v>94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'01.1 - Bourané konstrukce'!J32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95</v>
      </c>
      <c r="AR96" s="72"/>
      <c r="AS96" s="137">
        <v>0</v>
      </c>
      <c r="AT96" s="138">
        <f>ROUND(SUM(AV96:AW96),2)</f>
        <v>0</v>
      </c>
      <c r="AU96" s="139">
        <f>'01.1 - Bourané konstrukce'!P128</f>
        <v>0</v>
      </c>
      <c r="AV96" s="138">
        <f>'01.1 - Bourané konstrukce'!J35</f>
        <v>0</v>
      </c>
      <c r="AW96" s="138">
        <f>'01.1 - Bourané konstrukce'!J36</f>
        <v>0</v>
      </c>
      <c r="AX96" s="138">
        <f>'01.1 - Bourané konstrukce'!J37</f>
        <v>0</v>
      </c>
      <c r="AY96" s="138">
        <f>'01.1 - Bourané konstrukce'!J38</f>
        <v>0</v>
      </c>
      <c r="AZ96" s="138">
        <f>'01.1 - Bourané konstrukce'!F35</f>
        <v>0</v>
      </c>
      <c r="BA96" s="138">
        <f>'01.1 - Bourané konstrukce'!F36</f>
        <v>0</v>
      </c>
      <c r="BB96" s="138">
        <f>'01.1 - Bourané konstrukce'!F37</f>
        <v>0</v>
      </c>
      <c r="BC96" s="138">
        <f>'01.1 - Bourané konstrukce'!F38</f>
        <v>0</v>
      </c>
      <c r="BD96" s="140">
        <f>'01.1 - Bourané konstrukce'!F39</f>
        <v>0</v>
      </c>
      <c r="BE96" s="4"/>
      <c r="BT96" s="141" t="s">
        <v>91</v>
      </c>
      <c r="BV96" s="141" t="s">
        <v>84</v>
      </c>
      <c r="BW96" s="141" t="s">
        <v>96</v>
      </c>
      <c r="BX96" s="141" t="s">
        <v>90</v>
      </c>
      <c r="CL96" s="141" t="s">
        <v>1</v>
      </c>
    </row>
    <row r="97" s="4" customFormat="1" ht="16.5" customHeight="1">
      <c r="A97" s="132" t="s">
        <v>92</v>
      </c>
      <c r="B97" s="70"/>
      <c r="C97" s="133"/>
      <c r="D97" s="133"/>
      <c r="E97" s="134" t="s">
        <v>97</v>
      </c>
      <c r="F97" s="134"/>
      <c r="G97" s="134"/>
      <c r="H97" s="134"/>
      <c r="I97" s="134"/>
      <c r="J97" s="133"/>
      <c r="K97" s="134" t="s">
        <v>98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'01.2 - Nové konstrukce'!J32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95</v>
      </c>
      <c r="AR97" s="72"/>
      <c r="AS97" s="137">
        <v>0</v>
      </c>
      <c r="AT97" s="138">
        <f>ROUND(SUM(AV97:AW97),2)</f>
        <v>0</v>
      </c>
      <c r="AU97" s="139">
        <f>'01.2 - Nové konstrukce'!P135</f>
        <v>0</v>
      </c>
      <c r="AV97" s="138">
        <f>'01.2 - Nové konstrukce'!J35</f>
        <v>0</v>
      </c>
      <c r="AW97" s="138">
        <f>'01.2 - Nové konstrukce'!J36</f>
        <v>0</v>
      </c>
      <c r="AX97" s="138">
        <f>'01.2 - Nové konstrukce'!J37</f>
        <v>0</v>
      </c>
      <c r="AY97" s="138">
        <f>'01.2 - Nové konstrukce'!J38</f>
        <v>0</v>
      </c>
      <c r="AZ97" s="138">
        <f>'01.2 - Nové konstrukce'!F35</f>
        <v>0</v>
      </c>
      <c r="BA97" s="138">
        <f>'01.2 - Nové konstrukce'!F36</f>
        <v>0</v>
      </c>
      <c r="BB97" s="138">
        <f>'01.2 - Nové konstrukce'!F37</f>
        <v>0</v>
      </c>
      <c r="BC97" s="138">
        <f>'01.2 - Nové konstrukce'!F38</f>
        <v>0</v>
      </c>
      <c r="BD97" s="140">
        <f>'01.2 - Nové konstrukce'!F39</f>
        <v>0</v>
      </c>
      <c r="BE97" s="4"/>
      <c r="BT97" s="141" t="s">
        <v>91</v>
      </c>
      <c r="BV97" s="141" t="s">
        <v>84</v>
      </c>
      <c r="BW97" s="141" t="s">
        <v>99</v>
      </c>
      <c r="BX97" s="141" t="s">
        <v>90</v>
      </c>
      <c r="CL97" s="141" t="s">
        <v>1</v>
      </c>
    </row>
    <row r="98" s="7" customFormat="1" ht="16.5" customHeight="1">
      <c r="A98" s="132" t="s">
        <v>92</v>
      </c>
      <c r="B98" s="119"/>
      <c r="C98" s="120"/>
      <c r="D98" s="121" t="s">
        <v>100</v>
      </c>
      <c r="E98" s="121"/>
      <c r="F98" s="121"/>
      <c r="G98" s="121"/>
      <c r="H98" s="121"/>
      <c r="I98" s="122"/>
      <c r="J98" s="121" t="s">
        <v>101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'02 - UT a MaR'!J30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88</v>
      </c>
      <c r="AR98" s="126"/>
      <c r="AS98" s="127">
        <v>0</v>
      </c>
      <c r="AT98" s="128">
        <f>ROUND(SUM(AV98:AW98),2)</f>
        <v>0</v>
      </c>
      <c r="AU98" s="129">
        <f>'02 - UT a MaR'!P125</f>
        <v>0</v>
      </c>
      <c r="AV98" s="128">
        <f>'02 - UT a MaR'!J33</f>
        <v>0</v>
      </c>
      <c r="AW98" s="128">
        <f>'02 - UT a MaR'!J34</f>
        <v>0</v>
      </c>
      <c r="AX98" s="128">
        <f>'02 - UT a MaR'!J35</f>
        <v>0</v>
      </c>
      <c r="AY98" s="128">
        <f>'02 - UT a MaR'!J36</f>
        <v>0</v>
      </c>
      <c r="AZ98" s="128">
        <f>'02 - UT a MaR'!F33</f>
        <v>0</v>
      </c>
      <c r="BA98" s="128">
        <f>'02 - UT a MaR'!F34</f>
        <v>0</v>
      </c>
      <c r="BB98" s="128">
        <f>'02 - UT a MaR'!F35</f>
        <v>0</v>
      </c>
      <c r="BC98" s="128">
        <f>'02 - UT a MaR'!F36</f>
        <v>0</v>
      </c>
      <c r="BD98" s="130">
        <f>'02 - UT a MaR'!F37</f>
        <v>0</v>
      </c>
      <c r="BE98" s="7"/>
      <c r="BT98" s="131" t="s">
        <v>89</v>
      </c>
      <c r="BV98" s="131" t="s">
        <v>84</v>
      </c>
      <c r="BW98" s="131" t="s">
        <v>102</v>
      </c>
      <c r="BX98" s="131" t="s">
        <v>5</v>
      </c>
      <c r="CL98" s="131" t="s">
        <v>1</v>
      </c>
      <c r="CM98" s="131" t="s">
        <v>91</v>
      </c>
    </row>
    <row r="99" s="7" customFormat="1" ht="16.5" customHeight="1">
      <c r="A99" s="132" t="s">
        <v>92</v>
      </c>
      <c r="B99" s="119"/>
      <c r="C99" s="120"/>
      <c r="D99" s="121" t="s">
        <v>103</v>
      </c>
      <c r="E99" s="121"/>
      <c r="F99" s="121"/>
      <c r="G99" s="121"/>
      <c r="H99" s="121"/>
      <c r="I99" s="122"/>
      <c r="J99" s="121" t="s">
        <v>104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4">
        <f>'03 - ZTI'!J30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88</v>
      </c>
      <c r="AR99" s="126"/>
      <c r="AS99" s="127">
        <v>0</v>
      </c>
      <c r="AT99" s="128">
        <f>ROUND(SUM(AV99:AW99),2)</f>
        <v>0</v>
      </c>
      <c r="AU99" s="129">
        <f>'03 - ZTI'!P124</f>
        <v>0</v>
      </c>
      <c r="AV99" s="128">
        <f>'03 - ZTI'!J33</f>
        <v>0</v>
      </c>
      <c r="AW99" s="128">
        <f>'03 - ZTI'!J34</f>
        <v>0</v>
      </c>
      <c r="AX99" s="128">
        <f>'03 - ZTI'!J35</f>
        <v>0</v>
      </c>
      <c r="AY99" s="128">
        <f>'03 - ZTI'!J36</f>
        <v>0</v>
      </c>
      <c r="AZ99" s="128">
        <f>'03 - ZTI'!F33</f>
        <v>0</v>
      </c>
      <c r="BA99" s="128">
        <f>'03 - ZTI'!F34</f>
        <v>0</v>
      </c>
      <c r="BB99" s="128">
        <f>'03 - ZTI'!F35</f>
        <v>0</v>
      </c>
      <c r="BC99" s="128">
        <f>'03 - ZTI'!F36</f>
        <v>0</v>
      </c>
      <c r="BD99" s="130">
        <f>'03 - ZTI'!F37</f>
        <v>0</v>
      </c>
      <c r="BE99" s="7"/>
      <c r="BT99" s="131" t="s">
        <v>89</v>
      </c>
      <c r="BV99" s="131" t="s">
        <v>84</v>
      </c>
      <c r="BW99" s="131" t="s">
        <v>105</v>
      </c>
      <c r="BX99" s="131" t="s">
        <v>5</v>
      </c>
      <c r="CL99" s="131" t="s">
        <v>1</v>
      </c>
      <c r="CM99" s="131" t="s">
        <v>91</v>
      </c>
    </row>
    <row r="100" s="7" customFormat="1" ht="16.5" customHeight="1">
      <c r="A100" s="132" t="s">
        <v>92</v>
      </c>
      <c r="B100" s="119"/>
      <c r="C100" s="120"/>
      <c r="D100" s="121" t="s">
        <v>106</v>
      </c>
      <c r="E100" s="121"/>
      <c r="F100" s="121"/>
      <c r="G100" s="121"/>
      <c r="H100" s="121"/>
      <c r="I100" s="122"/>
      <c r="J100" s="121" t="s">
        <v>107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4">
        <f>'04 - VZT'!J30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88</v>
      </c>
      <c r="AR100" s="126"/>
      <c r="AS100" s="127">
        <v>0</v>
      </c>
      <c r="AT100" s="128">
        <f>ROUND(SUM(AV100:AW100),2)</f>
        <v>0</v>
      </c>
      <c r="AU100" s="129">
        <f>'04 - VZT'!P120</f>
        <v>0</v>
      </c>
      <c r="AV100" s="128">
        <f>'04 - VZT'!J33</f>
        <v>0</v>
      </c>
      <c r="AW100" s="128">
        <f>'04 - VZT'!J34</f>
        <v>0</v>
      </c>
      <c r="AX100" s="128">
        <f>'04 - VZT'!J35</f>
        <v>0</v>
      </c>
      <c r="AY100" s="128">
        <f>'04 - VZT'!J36</f>
        <v>0</v>
      </c>
      <c r="AZ100" s="128">
        <f>'04 - VZT'!F33</f>
        <v>0</v>
      </c>
      <c r="BA100" s="128">
        <f>'04 - VZT'!F34</f>
        <v>0</v>
      </c>
      <c r="BB100" s="128">
        <f>'04 - VZT'!F35</f>
        <v>0</v>
      </c>
      <c r="BC100" s="128">
        <f>'04 - VZT'!F36</f>
        <v>0</v>
      </c>
      <c r="BD100" s="130">
        <f>'04 - VZT'!F37</f>
        <v>0</v>
      </c>
      <c r="BE100" s="7"/>
      <c r="BT100" s="131" t="s">
        <v>89</v>
      </c>
      <c r="BV100" s="131" t="s">
        <v>84</v>
      </c>
      <c r="BW100" s="131" t="s">
        <v>108</v>
      </c>
      <c r="BX100" s="131" t="s">
        <v>5</v>
      </c>
      <c r="CL100" s="131" t="s">
        <v>1</v>
      </c>
      <c r="CM100" s="131" t="s">
        <v>91</v>
      </c>
    </row>
    <row r="101" s="7" customFormat="1" ht="16.5" customHeight="1">
      <c r="A101" s="132" t="s">
        <v>92</v>
      </c>
      <c r="B101" s="119"/>
      <c r="C101" s="120"/>
      <c r="D101" s="121" t="s">
        <v>109</v>
      </c>
      <c r="E101" s="121"/>
      <c r="F101" s="121"/>
      <c r="G101" s="121"/>
      <c r="H101" s="121"/>
      <c r="I101" s="122"/>
      <c r="J101" s="121" t="s">
        <v>110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4">
        <f>'05 - ESIL'!J30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88</v>
      </c>
      <c r="AR101" s="126"/>
      <c r="AS101" s="127">
        <v>0</v>
      </c>
      <c r="AT101" s="128">
        <f>ROUND(SUM(AV101:AW101),2)</f>
        <v>0</v>
      </c>
      <c r="AU101" s="129">
        <f>'05 - ESIL'!P145</f>
        <v>0</v>
      </c>
      <c r="AV101" s="128">
        <f>'05 - ESIL'!J33</f>
        <v>0</v>
      </c>
      <c r="AW101" s="128">
        <f>'05 - ESIL'!J34</f>
        <v>0</v>
      </c>
      <c r="AX101" s="128">
        <f>'05 - ESIL'!J35</f>
        <v>0</v>
      </c>
      <c r="AY101" s="128">
        <f>'05 - ESIL'!J36</f>
        <v>0</v>
      </c>
      <c r="AZ101" s="128">
        <f>'05 - ESIL'!F33</f>
        <v>0</v>
      </c>
      <c r="BA101" s="128">
        <f>'05 - ESIL'!F34</f>
        <v>0</v>
      </c>
      <c r="BB101" s="128">
        <f>'05 - ESIL'!F35</f>
        <v>0</v>
      </c>
      <c r="BC101" s="128">
        <f>'05 - ESIL'!F36</f>
        <v>0</v>
      </c>
      <c r="BD101" s="130">
        <f>'05 - ESIL'!F37</f>
        <v>0</v>
      </c>
      <c r="BE101" s="7"/>
      <c r="BT101" s="131" t="s">
        <v>89</v>
      </c>
      <c r="BV101" s="131" t="s">
        <v>84</v>
      </c>
      <c r="BW101" s="131" t="s">
        <v>111</v>
      </c>
      <c r="BX101" s="131" t="s">
        <v>5</v>
      </c>
      <c r="CL101" s="131" t="s">
        <v>1</v>
      </c>
      <c r="CM101" s="131" t="s">
        <v>91</v>
      </c>
    </row>
    <row r="102" s="7" customFormat="1" ht="16.5" customHeight="1">
      <c r="A102" s="132" t="s">
        <v>92</v>
      </c>
      <c r="B102" s="119"/>
      <c r="C102" s="120"/>
      <c r="D102" s="121" t="s">
        <v>112</v>
      </c>
      <c r="E102" s="121"/>
      <c r="F102" s="121"/>
      <c r="G102" s="121"/>
      <c r="H102" s="121"/>
      <c r="I102" s="122"/>
      <c r="J102" s="121" t="s">
        <v>113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4">
        <f>'06 - VRN'!J30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88</v>
      </c>
      <c r="AR102" s="126"/>
      <c r="AS102" s="142">
        <v>0</v>
      </c>
      <c r="AT102" s="143">
        <f>ROUND(SUM(AV102:AW102),2)</f>
        <v>0</v>
      </c>
      <c r="AU102" s="144">
        <f>'06 - VRN'!P118</f>
        <v>0</v>
      </c>
      <c r="AV102" s="143">
        <f>'06 - VRN'!J33</f>
        <v>0</v>
      </c>
      <c r="AW102" s="143">
        <f>'06 - VRN'!J34</f>
        <v>0</v>
      </c>
      <c r="AX102" s="143">
        <f>'06 - VRN'!J35</f>
        <v>0</v>
      </c>
      <c r="AY102" s="143">
        <f>'06 - VRN'!J36</f>
        <v>0</v>
      </c>
      <c r="AZ102" s="143">
        <f>'06 - VRN'!F33</f>
        <v>0</v>
      </c>
      <c r="BA102" s="143">
        <f>'06 - VRN'!F34</f>
        <v>0</v>
      </c>
      <c r="BB102" s="143">
        <f>'06 - VRN'!F35</f>
        <v>0</v>
      </c>
      <c r="BC102" s="143">
        <f>'06 - VRN'!F36</f>
        <v>0</v>
      </c>
      <c r="BD102" s="145">
        <f>'06 - VRN'!F37</f>
        <v>0</v>
      </c>
      <c r="BE102" s="7"/>
      <c r="BT102" s="131" t="s">
        <v>89</v>
      </c>
      <c r="BV102" s="131" t="s">
        <v>84</v>
      </c>
      <c r="BW102" s="131" t="s">
        <v>114</v>
      </c>
      <c r="BX102" s="131" t="s">
        <v>5</v>
      </c>
      <c r="CL102" s="131" t="s">
        <v>1</v>
      </c>
      <c r="CM102" s="131" t="s">
        <v>91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ZDdr+VcZIBUD7Jilu/RCOLU0y6Q7aaGtxSSfNRsmd36mcB2LM53m+iw7aYHXn6F/tO67Y6puXq4jtBhAPQFYtA==" hashValue="zIEcQsxOuzA5lafFZee0vhnjm417XJXvyxaq8uk4reeQMbUr1pNDN3IKzqGNchuAdbNpMomfJSZnW3qgi6owCw==" algorithmName="SHA-512" password="CC35"/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Bourané konstrukce'!C2" display="/"/>
    <hyperlink ref="A97" location="'01.2 - Nové konstrukce'!C2" display="/"/>
    <hyperlink ref="A98" location="'02 - UT a MaR'!C2" display="/"/>
    <hyperlink ref="A99" location="'03 - ZTI'!C2" display="/"/>
    <hyperlink ref="A100" location="'04 - VZT'!C2" display="/"/>
    <hyperlink ref="A101" location="'05 - ESIL'!C2" display="/"/>
    <hyperlink ref="A102" location="'0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1" customFormat="1" ht="12" customHeight="1">
      <c r="B8" s="20"/>
      <c r="D8" s="150" t="s">
        <v>116</v>
      </c>
      <c r="L8" s="20"/>
    </row>
    <row r="9" s="2" customFormat="1" ht="16.5" customHeight="1">
      <c r="A9" s="38"/>
      <c r="B9" s="44"/>
      <c r="C9" s="38"/>
      <c r="D9" s="38"/>
      <c r="E9" s="151" t="s">
        <v>117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26. 5. 2023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">
        <v>38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39</v>
      </c>
      <c r="F26" s="38"/>
      <c r="G26" s="38"/>
      <c r="H26" s="38"/>
      <c r="I26" s="150" t="s">
        <v>28</v>
      </c>
      <c r="J26" s="141" t="s">
        <v>40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41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42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44</v>
      </c>
      <c r="G34" s="38"/>
      <c r="H34" s="38"/>
      <c r="I34" s="161" t="s">
        <v>43</v>
      </c>
      <c r="J34" s="161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50" t="s">
        <v>47</v>
      </c>
      <c r="F35" s="163">
        <f>ROUND((ROUND((SUM(BE128:BE180)),  2) + SUM(BE182:BE186)), 2)</f>
        <v>0</v>
      </c>
      <c r="G35" s="38"/>
      <c r="H35" s="38"/>
      <c r="I35" s="164">
        <v>0.20999999999999999</v>
      </c>
      <c r="J35" s="163">
        <f>ROUND((ROUND(((SUM(BE128:BE180))*I35),  2) + (SUM(BE182:BE186)*I35)),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48</v>
      </c>
      <c r="F36" s="163">
        <f>ROUND((ROUND((SUM(BF128:BF180)),  2) + SUM(BF182:BF186)), 2)</f>
        <v>0</v>
      </c>
      <c r="G36" s="38"/>
      <c r="H36" s="38"/>
      <c r="I36" s="164">
        <v>0.14999999999999999</v>
      </c>
      <c r="J36" s="163">
        <f>ROUND((ROUND(((SUM(BF128:BF180))*I36),  2) + (SUM(BF182:BF186)*I36)),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49</v>
      </c>
      <c r="F37" s="163">
        <f>ROUND((ROUND((SUM(BG128:BG180)),  2) + SUM(BG182:BG186)),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50</v>
      </c>
      <c r="F38" s="163">
        <f>ROUND((ROUND((SUM(BH128:BH180)),  2) + SUM(BH182:BH186)),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51</v>
      </c>
      <c r="F39" s="163">
        <f>ROUND((ROUND((SUM(BI128:BI180)),  2) + SUM(BI182:BI186)),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01.1 - Bourané konstrukce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Řečkovice</v>
      </c>
      <c r="G91" s="40"/>
      <c r="H91" s="40"/>
      <c r="I91" s="32" t="s">
        <v>22</v>
      </c>
      <c r="J91" s="79" t="str">
        <f>IF(J14="","",J14)</f>
        <v>26. 5. 2023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Gymnázium Brno-Řečkovice</v>
      </c>
      <c r="G93" s="40"/>
      <c r="H93" s="40"/>
      <c r="I93" s="32" t="s">
        <v>32</v>
      </c>
      <c r="J93" s="36" t="str">
        <f>E23</f>
        <v>A-plus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>STAGA stavební agentura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121</v>
      </c>
      <c r="D96" s="185"/>
      <c r="E96" s="185"/>
      <c r="F96" s="185"/>
      <c r="G96" s="185"/>
      <c r="H96" s="185"/>
      <c r="I96" s="185"/>
      <c r="J96" s="186" t="s">
        <v>122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123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124</v>
      </c>
    </row>
    <row r="99" s="9" customFormat="1" ht="24.96" customHeight="1">
      <c r="A99" s="9"/>
      <c r="B99" s="188"/>
      <c r="C99" s="189"/>
      <c r="D99" s="190" t="s">
        <v>125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126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127</v>
      </c>
      <c r="E101" s="196"/>
      <c r="F101" s="196"/>
      <c r="G101" s="196"/>
      <c r="H101" s="196"/>
      <c r="I101" s="196"/>
      <c r="J101" s="197">
        <f>J154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128</v>
      </c>
      <c r="E102" s="191"/>
      <c r="F102" s="191"/>
      <c r="G102" s="191"/>
      <c r="H102" s="191"/>
      <c r="I102" s="191"/>
      <c r="J102" s="192">
        <f>J161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129</v>
      </c>
      <c r="E103" s="196"/>
      <c r="F103" s="196"/>
      <c r="G103" s="196"/>
      <c r="H103" s="196"/>
      <c r="I103" s="196"/>
      <c r="J103" s="197">
        <f>J162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130</v>
      </c>
      <c r="E104" s="196"/>
      <c r="F104" s="196"/>
      <c r="G104" s="196"/>
      <c r="H104" s="196"/>
      <c r="I104" s="196"/>
      <c r="J104" s="197">
        <f>J170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131</v>
      </c>
      <c r="E105" s="196"/>
      <c r="F105" s="196"/>
      <c r="G105" s="196"/>
      <c r="H105" s="196"/>
      <c r="I105" s="196"/>
      <c r="J105" s="197">
        <f>J175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8"/>
      <c r="C106" s="189"/>
      <c r="D106" s="199" t="s">
        <v>132</v>
      </c>
      <c r="E106" s="189"/>
      <c r="F106" s="189"/>
      <c r="G106" s="189"/>
      <c r="H106" s="189"/>
      <c r="I106" s="189"/>
      <c r="J106" s="200">
        <f>J181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GYREC - modernizace kotelny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116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117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01.1 - Bourané konstrukce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Řečkovice</v>
      </c>
      <c r="G122" s="40"/>
      <c r="H122" s="40"/>
      <c r="I122" s="32" t="s">
        <v>22</v>
      </c>
      <c r="J122" s="79" t="str">
        <f>IF(J14="","",J14)</f>
        <v>26. 5. 2023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>Gymnázium Brno-Řečkovice</v>
      </c>
      <c r="G124" s="40"/>
      <c r="H124" s="40"/>
      <c r="I124" s="32" t="s">
        <v>32</v>
      </c>
      <c r="J124" s="36" t="str">
        <f>E23</f>
        <v>A-plus a.s.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30</v>
      </c>
      <c r="D125" s="40"/>
      <c r="E125" s="40"/>
      <c r="F125" s="27" t="str">
        <f>IF(E20="","",E20)</f>
        <v>Vyplň údaj</v>
      </c>
      <c r="G125" s="40"/>
      <c r="H125" s="40"/>
      <c r="I125" s="32" t="s">
        <v>37</v>
      </c>
      <c r="J125" s="36" t="str">
        <f>E26</f>
        <v>STAGA stavební agentura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1"/>
      <c r="B127" s="202"/>
      <c r="C127" s="203" t="s">
        <v>134</v>
      </c>
      <c r="D127" s="204" t="s">
        <v>67</v>
      </c>
      <c r="E127" s="204" t="s">
        <v>63</v>
      </c>
      <c r="F127" s="204" t="s">
        <v>64</v>
      </c>
      <c r="G127" s="204" t="s">
        <v>135</v>
      </c>
      <c r="H127" s="204" t="s">
        <v>136</v>
      </c>
      <c r="I127" s="204" t="s">
        <v>137</v>
      </c>
      <c r="J127" s="204" t="s">
        <v>122</v>
      </c>
      <c r="K127" s="205" t="s">
        <v>138</v>
      </c>
      <c r="L127" s="206"/>
      <c r="M127" s="100" t="s">
        <v>1</v>
      </c>
      <c r="N127" s="101" t="s">
        <v>46</v>
      </c>
      <c r="O127" s="101" t="s">
        <v>139</v>
      </c>
      <c r="P127" s="101" t="s">
        <v>140</v>
      </c>
      <c r="Q127" s="101" t="s">
        <v>141</v>
      </c>
      <c r="R127" s="101" t="s">
        <v>142</v>
      </c>
      <c r="S127" s="101" t="s">
        <v>143</v>
      </c>
      <c r="T127" s="102" t="s">
        <v>144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8"/>
      <c r="B128" s="39"/>
      <c r="C128" s="107" t="s">
        <v>145</v>
      </c>
      <c r="D128" s="40"/>
      <c r="E128" s="40"/>
      <c r="F128" s="40"/>
      <c r="G128" s="40"/>
      <c r="H128" s="40"/>
      <c r="I128" s="40"/>
      <c r="J128" s="207">
        <f>BK128</f>
        <v>0</v>
      </c>
      <c r="K128" s="40"/>
      <c r="L128" s="44"/>
      <c r="M128" s="103"/>
      <c r="N128" s="208"/>
      <c r="O128" s="104"/>
      <c r="P128" s="209">
        <f>P129+P161+P181</f>
        <v>0</v>
      </c>
      <c r="Q128" s="104"/>
      <c r="R128" s="209">
        <f>R129+R161+R181</f>
        <v>0.076719999999999997</v>
      </c>
      <c r="S128" s="104"/>
      <c r="T128" s="210">
        <f>T129+T161+T181</f>
        <v>14.489923200000002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81</v>
      </c>
      <c r="AU128" s="17" t="s">
        <v>124</v>
      </c>
      <c r="BK128" s="211">
        <f>BK129+BK161+BK181</f>
        <v>0</v>
      </c>
    </row>
    <row r="129" s="12" customFormat="1" ht="25.92" customHeight="1">
      <c r="A129" s="12"/>
      <c r="B129" s="212"/>
      <c r="C129" s="213"/>
      <c r="D129" s="214" t="s">
        <v>81</v>
      </c>
      <c r="E129" s="215" t="s">
        <v>146</v>
      </c>
      <c r="F129" s="215" t="s">
        <v>147</v>
      </c>
      <c r="G129" s="213"/>
      <c r="H129" s="213"/>
      <c r="I129" s="216"/>
      <c r="J129" s="200">
        <f>BK129</f>
        <v>0</v>
      </c>
      <c r="K129" s="213"/>
      <c r="L129" s="217"/>
      <c r="M129" s="218"/>
      <c r="N129" s="219"/>
      <c r="O129" s="219"/>
      <c r="P129" s="220">
        <f>P130+P154</f>
        <v>0</v>
      </c>
      <c r="Q129" s="219"/>
      <c r="R129" s="220">
        <f>R130+R154</f>
        <v>0</v>
      </c>
      <c r="S129" s="219"/>
      <c r="T129" s="221">
        <f>T130+T154</f>
        <v>14.257740000000002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89</v>
      </c>
      <c r="AT129" s="223" t="s">
        <v>81</v>
      </c>
      <c r="AU129" s="223" t="s">
        <v>82</v>
      </c>
      <c r="AY129" s="222" t="s">
        <v>148</v>
      </c>
      <c r="BK129" s="224">
        <f>BK130+BK154</f>
        <v>0</v>
      </c>
    </row>
    <row r="130" s="12" customFormat="1" ht="22.8" customHeight="1">
      <c r="A130" s="12"/>
      <c r="B130" s="212"/>
      <c r="C130" s="213"/>
      <c r="D130" s="214" t="s">
        <v>81</v>
      </c>
      <c r="E130" s="225" t="s">
        <v>149</v>
      </c>
      <c r="F130" s="225" t="s">
        <v>150</v>
      </c>
      <c r="G130" s="213"/>
      <c r="H130" s="213"/>
      <c r="I130" s="216"/>
      <c r="J130" s="226">
        <f>BK130</f>
        <v>0</v>
      </c>
      <c r="K130" s="213"/>
      <c r="L130" s="217"/>
      <c r="M130" s="218"/>
      <c r="N130" s="219"/>
      <c r="O130" s="219"/>
      <c r="P130" s="220">
        <f>SUM(P131:P153)</f>
        <v>0</v>
      </c>
      <c r="Q130" s="219"/>
      <c r="R130" s="220">
        <f>SUM(R131:R153)</f>
        <v>0</v>
      </c>
      <c r="S130" s="219"/>
      <c r="T130" s="221">
        <f>SUM(T131:T153)</f>
        <v>14.257740000000002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89</v>
      </c>
      <c r="AT130" s="223" t="s">
        <v>81</v>
      </c>
      <c r="AU130" s="223" t="s">
        <v>89</v>
      </c>
      <c r="AY130" s="222" t="s">
        <v>148</v>
      </c>
      <c r="BK130" s="224">
        <f>SUM(BK131:BK153)</f>
        <v>0</v>
      </c>
    </row>
    <row r="131" s="2" customFormat="1" ht="24.15" customHeight="1">
      <c r="A131" s="38"/>
      <c r="B131" s="39"/>
      <c r="C131" s="227" t="s">
        <v>89</v>
      </c>
      <c r="D131" s="227" t="s">
        <v>151</v>
      </c>
      <c r="E131" s="228" t="s">
        <v>152</v>
      </c>
      <c r="F131" s="229" t="s">
        <v>153</v>
      </c>
      <c r="G131" s="230" t="s">
        <v>154</v>
      </c>
      <c r="H131" s="231">
        <v>3.1080000000000001</v>
      </c>
      <c r="I131" s="232"/>
      <c r="J131" s="233">
        <f>ROUND(I131*H131,2)</f>
        <v>0</v>
      </c>
      <c r="K131" s="229" t="s">
        <v>155</v>
      </c>
      <c r="L131" s="44"/>
      <c r="M131" s="234" t="s">
        <v>1</v>
      </c>
      <c r="N131" s="235" t="s">
        <v>47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2.2000000000000002</v>
      </c>
      <c r="T131" s="237">
        <f>S131*H131</f>
        <v>6.837600000000001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156</v>
      </c>
      <c r="AT131" s="238" t="s">
        <v>151</v>
      </c>
      <c r="AU131" s="238" t="s">
        <v>91</v>
      </c>
      <c r="AY131" s="17" t="s">
        <v>148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89</v>
      </c>
      <c r="BK131" s="239">
        <f>ROUND(I131*H131,2)</f>
        <v>0</v>
      </c>
      <c r="BL131" s="17" t="s">
        <v>156</v>
      </c>
      <c r="BM131" s="238" t="s">
        <v>157</v>
      </c>
    </row>
    <row r="132" s="13" customFormat="1">
      <c r="A132" s="13"/>
      <c r="B132" s="240"/>
      <c r="C132" s="241"/>
      <c r="D132" s="242" t="s">
        <v>158</v>
      </c>
      <c r="E132" s="243" t="s">
        <v>1</v>
      </c>
      <c r="F132" s="244" t="s">
        <v>159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158</v>
      </c>
      <c r="AU132" s="250" t="s">
        <v>91</v>
      </c>
      <c r="AV132" s="13" t="s">
        <v>89</v>
      </c>
      <c r="AW132" s="13" t="s">
        <v>36</v>
      </c>
      <c r="AX132" s="13" t="s">
        <v>82</v>
      </c>
      <c r="AY132" s="250" t="s">
        <v>148</v>
      </c>
    </row>
    <row r="133" s="14" customFormat="1">
      <c r="A133" s="14"/>
      <c r="B133" s="251"/>
      <c r="C133" s="252"/>
      <c r="D133" s="242" t="s">
        <v>158</v>
      </c>
      <c r="E133" s="253" t="s">
        <v>1</v>
      </c>
      <c r="F133" s="254" t="s">
        <v>160</v>
      </c>
      <c r="G133" s="252"/>
      <c r="H133" s="255">
        <v>3.1080000000000001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158</v>
      </c>
      <c r="AU133" s="261" t="s">
        <v>91</v>
      </c>
      <c r="AV133" s="14" t="s">
        <v>91</v>
      </c>
      <c r="AW133" s="14" t="s">
        <v>36</v>
      </c>
      <c r="AX133" s="14" t="s">
        <v>82</v>
      </c>
      <c r="AY133" s="261" t="s">
        <v>148</v>
      </c>
    </row>
    <row r="134" s="15" customFormat="1">
      <c r="A134" s="15"/>
      <c r="B134" s="262"/>
      <c r="C134" s="263"/>
      <c r="D134" s="242" t="s">
        <v>158</v>
      </c>
      <c r="E134" s="264" t="s">
        <v>1</v>
      </c>
      <c r="F134" s="265" t="s">
        <v>161</v>
      </c>
      <c r="G134" s="263"/>
      <c r="H134" s="266">
        <v>3.1080000000000001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2" t="s">
        <v>158</v>
      </c>
      <c r="AU134" s="272" t="s">
        <v>91</v>
      </c>
      <c r="AV134" s="15" t="s">
        <v>156</v>
      </c>
      <c r="AW134" s="15" t="s">
        <v>36</v>
      </c>
      <c r="AX134" s="15" t="s">
        <v>89</v>
      </c>
      <c r="AY134" s="272" t="s">
        <v>148</v>
      </c>
    </row>
    <row r="135" s="2" customFormat="1" ht="37.8" customHeight="1">
      <c r="A135" s="38"/>
      <c r="B135" s="39"/>
      <c r="C135" s="227" t="s">
        <v>91</v>
      </c>
      <c r="D135" s="227" t="s">
        <v>151</v>
      </c>
      <c r="E135" s="228" t="s">
        <v>162</v>
      </c>
      <c r="F135" s="229" t="s">
        <v>163</v>
      </c>
      <c r="G135" s="230" t="s">
        <v>154</v>
      </c>
      <c r="H135" s="231">
        <v>3.1080000000000001</v>
      </c>
      <c r="I135" s="232"/>
      <c r="J135" s="233">
        <f>ROUND(I135*H135,2)</f>
        <v>0</v>
      </c>
      <c r="K135" s="229" t="s">
        <v>155</v>
      </c>
      <c r="L135" s="44"/>
      <c r="M135" s="234" t="s">
        <v>1</v>
      </c>
      <c r="N135" s="235" t="s">
        <v>47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0.029000000000000001</v>
      </c>
      <c r="T135" s="237">
        <f>S135*H135</f>
        <v>0.090132000000000004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156</v>
      </c>
      <c r="AT135" s="238" t="s">
        <v>151</v>
      </c>
      <c r="AU135" s="238" t="s">
        <v>91</v>
      </c>
      <c r="AY135" s="17" t="s">
        <v>148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89</v>
      </c>
      <c r="BK135" s="239">
        <f>ROUND(I135*H135,2)</f>
        <v>0</v>
      </c>
      <c r="BL135" s="17" t="s">
        <v>156</v>
      </c>
      <c r="BM135" s="238" t="s">
        <v>164</v>
      </c>
    </row>
    <row r="136" s="2" customFormat="1" ht="44.25" customHeight="1">
      <c r="A136" s="38"/>
      <c r="B136" s="39"/>
      <c r="C136" s="227" t="s">
        <v>165</v>
      </c>
      <c r="D136" s="227" t="s">
        <v>151</v>
      </c>
      <c r="E136" s="228" t="s">
        <v>166</v>
      </c>
      <c r="F136" s="229" t="s">
        <v>167</v>
      </c>
      <c r="G136" s="230" t="s">
        <v>168</v>
      </c>
      <c r="H136" s="231">
        <v>5.1219999999999999</v>
      </c>
      <c r="I136" s="232"/>
      <c r="J136" s="233">
        <f>ROUND(I136*H136,2)</f>
        <v>0</v>
      </c>
      <c r="K136" s="229" t="s">
        <v>155</v>
      </c>
      <c r="L136" s="44"/>
      <c r="M136" s="234" t="s">
        <v>1</v>
      </c>
      <c r="N136" s="235" t="s">
        <v>47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0.034000000000000002</v>
      </c>
      <c r="T136" s="237">
        <f>S136*H136</f>
        <v>0.174148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156</v>
      </c>
      <c r="AT136" s="238" t="s">
        <v>151</v>
      </c>
      <c r="AU136" s="238" t="s">
        <v>91</v>
      </c>
      <c r="AY136" s="17" t="s">
        <v>148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89</v>
      </c>
      <c r="BK136" s="239">
        <f>ROUND(I136*H136,2)</f>
        <v>0</v>
      </c>
      <c r="BL136" s="17" t="s">
        <v>156</v>
      </c>
      <c r="BM136" s="238" t="s">
        <v>169</v>
      </c>
    </row>
    <row r="137" s="13" customFormat="1">
      <c r="A137" s="13"/>
      <c r="B137" s="240"/>
      <c r="C137" s="241"/>
      <c r="D137" s="242" t="s">
        <v>158</v>
      </c>
      <c r="E137" s="243" t="s">
        <v>1</v>
      </c>
      <c r="F137" s="244" t="s">
        <v>170</v>
      </c>
      <c r="G137" s="241"/>
      <c r="H137" s="243" t="s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158</v>
      </c>
      <c r="AU137" s="250" t="s">
        <v>91</v>
      </c>
      <c r="AV137" s="13" t="s">
        <v>89</v>
      </c>
      <c r="AW137" s="13" t="s">
        <v>36</v>
      </c>
      <c r="AX137" s="13" t="s">
        <v>82</v>
      </c>
      <c r="AY137" s="250" t="s">
        <v>148</v>
      </c>
    </row>
    <row r="138" s="14" customFormat="1">
      <c r="A138" s="14"/>
      <c r="B138" s="251"/>
      <c r="C138" s="252"/>
      <c r="D138" s="242" t="s">
        <v>158</v>
      </c>
      <c r="E138" s="253" t="s">
        <v>1</v>
      </c>
      <c r="F138" s="254" t="s">
        <v>171</v>
      </c>
      <c r="G138" s="252"/>
      <c r="H138" s="255">
        <v>5.1219999999999999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158</v>
      </c>
      <c r="AU138" s="261" t="s">
        <v>91</v>
      </c>
      <c r="AV138" s="14" t="s">
        <v>91</v>
      </c>
      <c r="AW138" s="14" t="s">
        <v>36</v>
      </c>
      <c r="AX138" s="14" t="s">
        <v>82</v>
      </c>
      <c r="AY138" s="261" t="s">
        <v>148</v>
      </c>
    </row>
    <row r="139" s="15" customFormat="1">
      <c r="A139" s="15"/>
      <c r="B139" s="262"/>
      <c r="C139" s="263"/>
      <c r="D139" s="242" t="s">
        <v>158</v>
      </c>
      <c r="E139" s="264" t="s">
        <v>1</v>
      </c>
      <c r="F139" s="265" t="s">
        <v>161</v>
      </c>
      <c r="G139" s="263"/>
      <c r="H139" s="266">
        <v>5.1219999999999999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2" t="s">
        <v>158</v>
      </c>
      <c r="AU139" s="272" t="s">
        <v>91</v>
      </c>
      <c r="AV139" s="15" t="s">
        <v>156</v>
      </c>
      <c r="AW139" s="15" t="s">
        <v>36</v>
      </c>
      <c r="AX139" s="15" t="s">
        <v>89</v>
      </c>
      <c r="AY139" s="272" t="s">
        <v>148</v>
      </c>
    </row>
    <row r="140" s="2" customFormat="1" ht="37.8" customHeight="1">
      <c r="A140" s="38"/>
      <c r="B140" s="39"/>
      <c r="C140" s="227" t="s">
        <v>156</v>
      </c>
      <c r="D140" s="227" t="s">
        <v>151</v>
      </c>
      <c r="E140" s="228" t="s">
        <v>172</v>
      </c>
      <c r="F140" s="229" t="s">
        <v>173</v>
      </c>
      <c r="G140" s="230" t="s">
        <v>168</v>
      </c>
      <c r="H140" s="231">
        <v>2.02</v>
      </c>
      <c r="I140" s="232"/>
      <c r="J140" s="233">
        <f>ROUND(I140*H140,2)</f>
        <v>0</v>
      </c>
      <c r="K140" s="229" t="s">
        <v>155</v>
      </c>
      <c r="L140" s="44"/>
      <c r="M140" s="234" t="s">
        <v>1</v>
      </c>
      <c r="N140" s="235" t="s">
        <v>47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0.075999999999999998</v>
      </c>
      <c r="T140" s="237">
        <f>S140*H140</f>
        <v>0.15351999999999999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156</v>
      </c>
      <c r="AT140" s="238" t="s">
        <v>151</v>
      </c>
      <c r="AU140" s="238" t="s">
        <v>91</v>
      </c>
      <c r="AY140" s="17" t="s">
        <v>148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89</v>
      </c>
      <c r="BK140" s="239">
        <f>ROUND(I140*H140,2)</f>
        <v>0</v>
      </c>
      <c r="BL140" s="17" t="s">
        <v>156</v>
      </c>
      <c r="BM140" s="238" t="s">
        <v>174</v>
      </c>
    </row>
    <row r="141" s="13" customFormat="1">
      <c r="A141" s="13"/>
      <c r="B141" s="240"/>
      <c r="C141" s="241"/>
      <c r="D141" s="242" t="s">
        <v>158</v>
      </c>
      <c r="E141" s="243" t="s">
        <v>1</v>
      </c>
      <c r="F141" s="244" t="s">
        <v>175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158</v>
      </c>
      <c r="AU141" s="250" t="s">
        <v>91</v>
      </c>
      <c r="AV141" s="13" t="s">
        <v>89</v>
      </c>
      <c r="AW141" s="13" t="s">
        <v>36</v>
      </c>
      <c r="AX141" s="13" t="s">
        <v>82</v>
      </c>
      <c r="AY141" s="250" t="s">
        <v>148</v>
      </c>
    </row>
    <row r="142" s="14" customFormat="1">
      <c r="A142" s="14"/>
      <c r="B142" s="251"/>
      <c r="C142" s="252"/>
      <c r="D142" s="242" t="s">
        <v>158</v>
      </c>
      <c r="E142" s="253" t="s">
        <v>1</v>
      </c>
      <c r="F142" s="254" t="s">
        <v>176</v>
      </c>
      <c r="G142" s="252"/>
      <c r="H142" s="255">
        <v>2.02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158</v>
      </c>
      <c r="AU142" s="261" t="s">
        <v>91</v>
      </c>
      <c r="AV142" s="14" t="s">
        <v>91</v>
      </c>
      <c r="AW142" s="14" t="s">
        <v>36</v>
      </c>
      <c r="AX142" s="14" t="s">
        <v>82</v>
      </c>
      <c r="AY142" s="261" t="s">
        <v>148</v>
      </c>
    </row>
    <row r="143" s="15" customFormat="1">
      <c r="A143" s="15"/>
      <c r="B143" s="262"/>
      <c r="C143" s="263"/>
      <c r="D143" s="242" t="s">
        <v>158</v>
      </c>
      <c r="E143" s="264" t="s">
        <v>1</v>
      </c>
      <c r="F143" s="265" t="s">
        <v>161</v>
      </c>
      <c r="G143" s="263"/>
      <c r="H143" s="266">
        <v>2.02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2" t="s">
        <v>158</v>
      </c>
      <c r="AU143" s="272" t="s">
        <v>91</v>
      </c>
      <c r="AV143" s="15" t="s">
        <v>156</v>
      </c>
      <c r="AW143" s="15" t="s">
        <v>36</v>
      </c>
      <c r="AX143" s="15" t="s">
        <v>89</v>
      </c>
      <c r="AY143" s="272" t="s">
        <v>148</v>
      </c>
    </row>
    <row r="144" s="2" customFormat="1" ht="37.8" customHeight="1">
      <c r="A144" s="38"/>
      <c r="B144" s="39"/>
      <c r="C144" s="227" t="s">
        <v>177</v>
      </c>
      <c r="D144" s="227" t="s">
        <v>151</v>
      </c>
      <c r="E144" s="228" t="s">
        <v>178</v>
      </c>
      <c r="F144" s="229" t="s">
        <v>179</v>
      </c>
      <c r="G144" s="230" t="s">
        <v>168</v>
      </c>
      <c r="H144" s="231">
        <v>3.536</v>
      </c>
      <c r="I144" s="232"/>
      <c r="J144" s="233">
        <f>ROUND(I144*H144,2)</f>
        <v>0</v>
      </c>
      <c r="K144" s="229" t="s">
        <v>155</v>
      </c>
      <c r="L144" s="44"/>
      <c r="M144" s="234" t="s">
        <v>1</v>
      </c>
      <c r="N144" s="235" t="s">
        <v>47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0.063</v>
      </c>
      <c r="T144" s="237">
        <f>S144*H144</f>
        <v>0.22276799999999999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156</v>
      </c>
      <c r="AT144" s="238" t="s">
        <v>151</v>
      </c>
      <c r="AU144" s="238" t="s">
        <v>91</v>
      </c>
      <c r="AY144" s="17" t="s">
        <v>148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89</v>
      </c>
      <c r="BK144" s="239">
        <f>ROUND(I144*H144,2)</f>
        <v>0</v>
      </c>
      <c r="BL144" s="17" t="s">
        <v>156</v>
      </c>
      <c r="BM144" s="238" t="s">
        <v>180</v>
      </c>
    </row>
    <row r="145" s="13" customFormat="1">
      <c r="A145" s="13"/>
      <c r="B145" s="240"/>
      <c r="C145" s="241"/>
      <c r="D145" s="242" t="s">
        <v>158</v>
      </c>
      <c r="E145" s="243" t="s">
        <v>1</v>
      </c>
      <c r="F145" s="244" t="s">
        <v>175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158</v>
      </c>
      <c r="AU145" s="250" t="s">
        <v>91</v>
      </c>
      <c r="AV145" s="13" t="s">
        <v>89</v>
      </c>
      <c r="AW145" s="13" t="s">
        <v>36</v>
      </c>
      <c r="AX145" s="13" t="s">
        <v>82</v>
      </c>
      <c r="AY145" s="250" t="s">
        <v>148</v>
      </c>
    </row>
    <row r="146" s="14" customFormat="1">
      <c r="A146" s="14"/>
      <c r="B146" s="251"/>
      <c r="C146" s="252"/>
      <c r="D146" s="242" t="s">
        <v>158</v>
      </c>
      <c r="E146" s="253" t="s">
        <v>1</v>
      </c>
      <c r="F146" s="254" t="s">
        <v>181</v>
      </c>
      <c r="G146" s="252"/>
      <c r="H146" s="255">
        <v>3.536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158</v>
      </c>
      <c r="AU146" s="261" t="s">
        <v>91</v>
      </c>
      <c r="AV146" s="14" t="s">
        <v>91</v>
      </c>
      <c r="AW146" s="14" t="s">
        <v>36</v>
      </c>
      <c r="AX146" s="14" t="s">
        <v>82</v>
      </c>
      <c r="AY146" s="261" t="s">
        <v>148</v>
      </c>
    </row>
    <row r="147" s="15" customFormat="1">
      <c r="A147" s="15"/>
      <c r="B147" s="262"/>
      <c r="C147" s="263"/>
      <c r="D147" s="242" t="s">
        <v>158</v>
      </c>
      <c r="E147" s="264" t="s">
        <v>1</v>
      </c>
      <c r="F147" s="265" t="s">
        <v>161</v>
      </c>
      <c r="G147" s="263"/>
      <c r="H147" s="266">
        <v>3.536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2" t="s">
        <v>158</v>
      </c>
      <c r="AU147" s="272" t="s">
        <v>91</v>
      </c>
      <c r="AV147" s="15" t="s">
        <v>156</v>
      </c>
      <c r="AW147" s="15" t="s">
        <v>36</v>
      </c>
      <c r="AX147" s="15" t="s">
        <v>89</v>
      </c>
      <c r="AY147" s="272" t="s">
        <v>148</v>
      </c>
    </row>
    <row r="148" s="2" customFormat="1" ht="37.8" customHeight="1">
      <c r="A148" s="38"/>
      <c r="B148" s="39"/>
      <c r="C148" s="227" t="s">
        <v>182</v>
      </c>
      <c r="D148" s="227" t="s">
        <v>151</v>
      </c>
      <c r="E148" s="228" t="s">
        <v>183</v>
      </c>
      <c r="F148" s="229" t="s">
        <v>184</v>
      </c>
      <c r="G148" s="230" t="s">
        <v>168</v>
      </c>
      <c r="H148" s="231">
        <v>147.38200000000001</v>
      </c>
      <c r="I148" s="232"/>
      <c r="J148" s="233">
        <f>ROUND(I148*H148,2)</f>
        <v>0</v>
      </c>
      <c r="K148" s="229" t="s">
        <v>155</v>
      </c>
      <c r="L148" s="44"/>
      <c r="M148" s="234" t="s">
        <v>1</v>
      </c>
      <c r="N148" s="235" t="s">
        <v>47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0.045999999999999999</v>
      </c>
      <c r="T148" s="237">
        <f>S148*H148</f>
        <v>6.7795719999999999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156</v>
      </c>
      <c r="AT148" s="238" t="s">
        <v>151</v>
      </c>
      <c r="AU148" s="238" t="s">
        <v>91</v>
      </c>
      <c r="AY148" s="17" t="s">
        <v>148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89</v>
      </c>
      <c r="BK148" s="239">
        <f>ROUND(I148*H148,2)</f>
        <v>0</v>
      </c>
      <c r="BL148" s="17" t="s">
        <v>156</v>
      </c>
      <c r="BM148" s="238" t="s">
        <v>185</v>
      </c>
    </row>
    <row r="149" s="13" customFormat="1">
      <c r="A149" s="13"/>
      <c r="B149" s="240"/>
      <c r="C149" s="241"/>
      <c r="D149" s="242" t="s">
        <v>158</v>
      </c>
      <c r="E149" s="243" t="s">
        <v>1</v>
      </c>
      <c r="F149" s="244" t="s">
        <v>186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158</v>
      </c>
      <c r="AU149" s="250" t="s">
        <v>91</v>
      </c>
      <c r="AV149" s="13" t="s">
        <v>89</v>
      </c>
      <c r="AW149" s="13" t="s">
        <v>36</v>
      </c>
      <c r="AX149" s="13" t="s">
        <v>82</v>
      </c>
      <c r="AY149" s="250" t="s">
        <v>148</v>
      </c>
    </row>
    <row r="150" s="13" customFormat="1">
      <c r="A150" s="13"/>
      <c r="B150" s="240"/>
      <c r="C150" s="241"/>
      <c r="D150" s="242" t="s">
        <v>158</v>
      </c>
      <c r="E150" s="243" t="s">
        <v>1</v>
      </c>
      <c r="F150" s="244" t="s">
        <v>187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158</v>
      </c>
      <c r="AU150" s="250" t="s">
        <v>91</v>
      </c>
      <c r="AV150" s="13" t="s">
        <v>89</v>
      </c>
      <c r="AW150" s="13" t="s">
        <v>36</v>
      </c>
      <c r="AX150" s="13" t="s">
        <v>82</v>
      </c>
      <c r="AY150" s="250" t="s">
        <v>148</v>
      </c>
    </row>
    <row r="151" s="14" customFormat="1">
      <c r="A151" s="14"/>
      <c r="B151" s="251"/>
      <c r="C151" s="252"/>
      <c r="D151" s="242" t="s">
        <v>158</v>
      </c>
      <c r="E151" s="253" t="s">
        <v>1</v>
      </c>
      <c r="F151" s="254" t="s">
        <v>188</v>
      </c>
      <c r="G151" s="252"/>
      <c r="H151" s="255">
        <v>160.76400000000001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158</v>
      </c>
      <c r="AU151" s="261" t="s">
        <v>91</v>
      </c>
      <c r="AV151" s="14" t="s">
        <v>91</v>
      </c>
      <c r="AW151" s="14" t="s">
        <v>36</v>
      </c>
      <c r="AX151" s="14" t="s">
        <v>82</v>
      </c>
      <c r="AY151" s="261" t="s">
        <v>148</v>
      </c>
    </row>
    <row r="152" s="14" customFormat="1">
      <c r="A152" s="14"/>
      <c r="B152" s="251"/>
      <c r="C152" s="252"/>
      <c r="D152" s="242" t="s">
        <v>158</v>
      </c>
      <c r="E152" s="253" t="s">
        <v>1</v>
      </c>
      <c r="F152" s="254" t="s">
        <v>189</v>
      </c>
      <c r="G152" s="252"/>
      <c r="H152" s="255">
        <v>-13.382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158</v>
      </c>
      <c r="AU152" s="261" t="s">
        <v>91</v>
      </c>
      <c r="AV152" s="14" t="s">
        <v>91</v>
      </c>
      <c r="AW152" s="14" t="s">
        <v>36</v>
      </c>
      <c r="AX152" s="14" t="s">
        <v>82</v>
      </c>
      <c r="AY152" s="261" t="s">
        <v>148</v>
      </c>
    </row>
    <row r="153" s="15" customFormat="1">
      <c r="A153" s="15"/>
      <c r="B153" s="262"/>
      <c r="C153" s="263"/>
      <c r="D153" s="242" t="s">
        <v>158</v>
      </c>
      <c r="E153" s="264" t="s">
        <v>1</v>
      </c>
      <c r="F153" s="265" t="s">
        <v>161</v>
      </c>
      <c r="G153" s="263"/>
      <c r="H153" s="266">
        <v>147.38200000000001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2" t="s">
        <v>158</v>
      </c>
      <c r="AU153" s="272" t="s">
        <v>91</v>
      </c>
      <c r="AV153" s="15" t="s">
        <v>156</v>
      </c>
      <c r="AW153" s="15" t="s">
        <v>36</v>
      </c>
      <c r="AX153" s="15" t="s">
        <v>89</v>
      </c>
      <c r="AY153" s="272" t="s">
        <v>148</v>
      </c>
    </row>
    <row r="154" s="12" customFormat="1" ht="22.8" customHeight="1">
      <c r="A154" s="12"/>
      <c r="B154" s="212"/>
      <c r="C154" s="213"/>
      <c r="D154" s="214" t="s">
        <v>81</v>
      </c>
      <c r="E154" s="225" t="s">
        <v>190</v>
      </c>
      <c r="F154" s="225" t="s">
        <v>191</v>
      </c>
      <c r="G154" s="213"/>
      <c r="H154" s="213"/>
      <c r="I154" s="216"/>
      <c r="J154" s="226">
        <f>BK154</f>
        <v>0</v>
      </c>
      <c r="K154" s="213"/>
      <c r="L154" s="217"/>
      <c r="M154" s="218"/>
      <c r="N154" s="219"/>
      <c r="O154" s="219"/>
      <c r="P154" s="220">
        <f>SUM(P155:P160)</f>
        <v>0</v>
      </c>
      <c r="Q154" s="219"/>
      <c r="R154" s="220">
        <f>SUM(R155:R160)</f>
        <v>0</v>
      </c>
      <c r="S154" s="219"/>
      <c r="T154" s="221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89</v>
      </c>
      <c r="AT154" s="223" t="s">
        <v>81</v>
      </c>
      <c r="AU154" s="223" t="s">
        <v>89</v>
      </c>
      <c r="AY154" s="222" t="s">
        <v>148</v>
      </c>
      <c r="BK154" s="224">
        <f>SUM(BK155:BK160)</f>
        <v>0</v>
      </c>
    </row>
    <row r="155" s="2" customFormat="1" ht="37.8" customHeight="1">
      <c r="A155" s="38"/>
      <c r="B155" s="39"/>
      <c r="C155" s="227" t="s">
        <v>192</v>
      </c>
      <c r="D155" s="227" t="s">
        <v>151</v>
      </c>
      <c r="E155" s="228" t="s">
        <v>193</v>
      </c>
      <c r="F155" s="229" t="s">
        <v>194</v>
      </c>
      <c r="G155" s="230" t="s">
        <v>195</v>
      </c>
      <c r="H155" s="231">
        <v>14.49</v>
      </c>
      <c r="I155" s="232"/>
      <c r="J155" s="233">
        <f>ROUND(I155*H155,2)</f>
        <v>0</v>
      </c>
      <c r="K155" s="229" t="s">
        <v>155</v>
      </c>
      <c r="L155" s="44"/>
      <c r="M155" s="234" t="s">
        <v>1</v>
      </c>
      <c r="N155" s="235" t="s">
        <v>47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156</v>
      </c>
      <c r="AT155" s="238" t="s">
        <v>151</v>
      </c>
      <c r="AU155" s="238" t="s">
        <v>91</v>
      </c>
      <c r="AY155" s="17" t="s">
        <v>148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89</v>
      </c>
      <c r="BK155" s="239">
        <f>ROUND(I155*H155,2)</f>
        <v>0</v>
      </c>
      <c r="BL155" s="17" t="s">
        <v>156</v>
      </c>
      <c r="BM155" s="238" t="s">
        <v>196</v>
      </c>
    </row>
    <row r="156" s="2" customFormat="1" ht="62.7" customHeight="1">
      <c r="A156" s="38"/>
      <c r="B156" s="39"/>
      <c r="C156" s="227" t="s">
        <v>197</v>
      </c>
      <c r="D156" s="227" t="s">
        <v>151</v>
      </c>
      <c r="E156" s="228" t="s">
        <v>198</v>
      </c>
      <c r="F156" s="229" t="s">
        <v>199</v>
      </c>
      <c r="G156" s="230" t="s">
        <v>195</v>
      </c>
      <c r="H156" s="231">
        <v>14.49</v>
      </c>
      <c r="I156" s="232"/>
      <c r="J156" s="233">
        <f>ROUND(I156*H156,2)</f>
        <v>0</v>
      </c>
      <c r="K156" s="229" t="s">
        <v>155</v>
      </c>
      <c r="L156" s="44"/>
      <c r="M156" s="234" t="s">
        <v>1</v>
      </c>
      <c r="N156" s="235" t="s">
        <v>47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156</v>
      </c>
      <c r="AT156" s="238" t="s">
        <v>151</v>
      </c>
      <c r="AU156" s="238" t="s">
        <v>91</v>
      </c>
      <c r="AY156" s="17" t="s">
        <v>148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89</v>
      </c>
      <c r="BK156" s="239">
        <f>ROUND(I156*H156,2)</f>
        <v>0</v>
      </c>
      <c r="BL156" s="17" t="s">
        <v>156</v>
      </c>
      <c r="BM156" s="238" t="s">
        <v>200</v>
      </c>
    </row>
    <row r="157" s="2" customFormat="1" ht="33" customHeight="1">
      <c r="A157" s="38"/>
      <c r="B157" s="39"/>
      <c r="C157" s="227" t="s">
        <v>149</v>
      </c>
      <c r="D157" s="227" t="s">
        <v>151</v>
      </c>
      <c r="E157" s="228" t="s">
        <v>201</v>
      </c>
      <c r="F157" s="229" t="s">
        <v>202</v>
      </c>
      <c r="G157" s="230" t="s">
        <v>195</v>
      </c>
      <c r="H157" s="231">
        <v>14.49</v>
      </c>
      <c r="I157" s="232"/>
      <c r="J157" s="233">
        <f>ROUND(I157*H157,2)</f>
        <v>0</v>
      </c>
      <c r="K157" s="229" t="s">
        <v>155</v>
      </c>
      <c r="L157" s="44"/>
      <c r="M157" s="234" t="s">
        <v>1</v>
      </c>
      <c r="N157" s="235" t="s">
        <v>47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156</v>
      </c>
      <c r="AT157" s="238" t="s">
        <v>151</v>
      </c>
      <c r="AU157" s="238" t="s">
        <v>91</v>
      </c>
      <c r="AY157" s="17" t="s">
        <v>148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89</v>
      </c>
      <c r="BK157" s="239">
        <f>ROUND(I157*H157,2)</f>
        <v>0</v>
      </c>
      <c r="BL157" s="17" t="s">
        <v>156</v>
      </c>
      <c r="BM157" s="238" t="s">
        <v>203</v>
      </c>
    </row>
    <row r="158" s="2" customFormat="1" ht="44.25" customHeight="1">
      <c r="A158" s="38"/>
      <c r="B158" s="39"/>
      <c r="C158" s="227" t="s">
        <v>204</v>
      </c>
      <c r="D158" s="227" t="s">
        <v>151</v>
      </c>
      <c r="E158" s="228" t="s">
        <v>205</v>
      </c>
      <c r="F158" s="229" t="s">
        <v>206</v>
      </c>
      <c r="G158" s="230" t="s">
        <v>195</v>
      </c>
      <c r="H158" s="231">
        <v>130.41</v>
      </c>
      <c r="I158" s="232"/>
      <c r="J158" s="233">
        <f>ROUND(I158*H158,2)</f>
        <v>0</v>
      </c>
      <c r="K158" s="229" t="s">
        <v>155</v>
      </c>
      <c r="L158" s="44"/>
      <c r="M158" s="234" t="s">
        <v>1</v>
      </c>
      <c r="N158" s="235" t="s">
        <v>47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156</v>
      </c>
      <c r="AT158" s="238" t="s">
        <v>151</v>
      </c>
      <c r="AU158" s="238" t="s">
        <v>91</v>
      </c>
      <c r="AY158" s="17" t="s">
        <v>148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89</v>
      </c>
      <c r="BK158" s="239">
        <f>ROUND(I158*H158,2)</f>
        <v>0</v>
      </c>
      <c r="BL158" s="17" t="s">
        <v>156</v>
      </c>
      <c r="BM158" s="238" t="s">
        <v>207</v>
      </c>
    </row>
    <row r="159" s="14" customFormat="1">
      <c r="A159" s="14"/>
      <c r="B159" s="251"/>
      <c r="C159" s="252"/>
      <c r="D159" s="242" t="s">
        <v>158</v>
      </c>
      <c r="E159" s="252"/>
      <c r="F159" s="254" t="s">
        <v>208</v>
      </c>
      <c r="G159" s="252"/>
      <c r="H159" s="255">
        <v>130.41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158</v>
      </c>
      <c r="AU159" s="261" t="s">
        <v>91</v>
      </c>
      <c r="AV159" s="14" t="s">
        <v>91</v>
      </c>
      <c r="AW159" s="14" t="s">
        <v>4</v>
      </c>
      <c r="AX159" s="14" t="s">
        <v>89</v>
      </c>
      <c r="AY159" s="261" t="s">
        <v>148</v>
      </c>
    </row>
    <row r="160" s="2" customFormat="1" ht="55.5" customHeight="1">
      <c r="A160" s="38"/>
      <c r="B160" s="39"/>
      <c r="C160" s="227" t="s">
        <v>209</v>
      </c>
      <c r="D160" s="227" t="s">
        <v>151</v>
      </c>
      <c r="E160" s="228" t="s">
        <v>210</v>
      </c>
      <c r="F160" s="229" t="s">
        <v>211</v>
      </c>
      <c r="G160" s="230" t="s">
        <v>195</v>
      </c>
      <c r="H160" s="231">
        <v>14.49</v>
      </c>
      <c r="I160" s="232"/>
      <c r="J160" s="233">
        <f>ROUND(I160*H160,2)</f>
        <v>0</v>
      </c>
      <c r="K160" s="229" t="s">
        <v>155</v>
      </c>
      <c r="L160" s="44"/>
      <c r="M160" s="234" t="s">
        <v>1</v>
      </c>
      <c r="N160" s="235" t="s">
        <v>47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156</v>
      </c>
      <c r="AT160" s="238" t="s">
        <v>151</v>
      </c>
      <c r="AU160" s="238" t="s">
        <v>91</v>
      </c>
      <c r="AY160" s="17" t="s">
        <v>148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89</v>
      </c>
      <c r="BK160" s="239">
        <f>ROUND(I160*H160,2)</f>
        <v>0</v>
      </c>
      <c r="BL160" s="17" t="s">
        <v>156</v>
      </c>
      <c r="BM160" s="238" t="s">
        <v>212</v>
      </c>
    </row>
    <row r="161" s="12" customFormat="1" ht="25.92" customHeight="1">
      <c r="A161" s="12"/>
      <c r="B161" s="212"/>
      <c r="C161" s="213"/>
      <c r="D161" s="214" t="s">
        <v>81</v>
      </c>
      <c r="E161" s="215" t="s">
        <v>213</v>
      </c>
      <c r="F161" s="215" t="s">
        <v>214</v>
      </c>
      <c r="G161" s="213"/>
      <c r="H161" s="213"/>
      <c r="I161" s="216"/>
      <c r="J161" s="200">
        <f>BK161</f>
        <v>0</v>
      </c>
      <c r="K161" s="213"/>
      <c r="L161" s="217"/>
      <c r="M161" s="218"/>
      <c r="N161" s="219"/>
      <c r="O161" s="219"/>
      <c r="P161" s="220">
        <f>P162+P170+P175</f>
        <v>0</v>
      </c>
      <c r="Q161" s="219"/>
      <c r="R161" s="220">
        <f>R162+R170+R175</f>
        <v>0.076719999999999997</v>
      </c>
      <c r="S161" s="219"/>
      <c r="T161" s="221">
        <f>T162+T170+T175</f>
        <v>0.23218320000000001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91</v>
      </c>
      <c r="AT161" s="223" t="s">
        <v>81</v>
      </c>
      <c r="AU161" s="223" t="s">
        <v>82</v>
      </c>
      <c r="AY161" s="222" t="s">
        <v>148</v>
      </c>
      <c r="BK161" s="224">
        <f>BK162+BK170+BK175</f>
        <v>0</v>
      </c>
    </row>
    <row r="162" s="12" customFormat="1" ht="22.8" customHeight="1">
      <c r="A162" s="12"/>
      <c r="B162" s="212"/>
      <c r="C162" s="213"/>
      <c r="D162" s="214" t="s">
        <v>81</v>
      </c>
      <c r="E162" s="225" t="s">
        <v>215</v>
      </c>
      <c r="F162" s="225" t="s">
        <v>216</v>
      </c>
      <c r="G162" s="213"/>
      <c r="H162" s="213"/>
      <c r="I162" s="216"/>
      <c r="J162" s="226">
        <f>BK162</f>
        <v>0</v>
      </c>
      <c r="K162" s="213"/>
      <c r="L162" s="217"/>
      <c r="M162" s="218"/>
      <c r="N162" s="219"/>
      <c r="O162" s="219"/>
      <c r="P162" s="220">
        <f>SUM(P163:P169)</f>
        <v>0</v>
      </c>
      <c r="Q162" s="219"/>
      <c r="R162" s="220">
        <f>SUM(R163:R169)</f>
        <v>0</v>
      </c>
      <c r="S162" s="219"/>
      <c r="T162" s="221">
        <f>SUM(T163:T169)</f>
        <v>0.2084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91</v>
      </c>
      <c r="AT162" s="223" t="s">
        <v>81</v>
      </c>
      <c r="AU162" s="223" t="s">
        <v>89</v>
      </c>
      <c r="AY162" s="222" t="s">
        <v>148</v>
      </c>
      <c r="BK162" s="224">
        <f>SUM(BK163:BK169)</f>
        <v>0</v>
      </c>
    </row>
    <row r="163" s="2" customFormat="1" ht="33" customHeight="1">
      <c r="A163" s="38"/>
      <c r="B163" s="39"/>
      <c r="C163" s="227" t="s">
        <v>217</v>
      </c>
      <c r="D163" s="227" t="s">
        <v>151</v>
      </c>
      <c r="E163" s="228" t="s">
        <v>218</v>
      </c>
      <c r="F163" s="229" t="s">
        <v>219</v>
      </c>
      <c r="G163" s="230" t="s">
        <v>220</v>
      </c>
      <c r="H163" s="231">
        <v>0.5</v>
      </c>
      <c r="I163" s="232"/>
      <c r="J163" s="233">
        <f>ROUND(I163*H163,2)</f>
        <v>0</v>
      </c>
      <c r="K163" s="229" t="s">
        <v>155</v>
      </c>
      <c r="L163" s="44"/>
      <c r="M163" s="234" t="s">
        <v>1</v>
      </c>
      <c r="N163" s="235" t="s">
        <v>47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0.016</v>
      </c>
      <c r="T163" s="237">
        <f>S163*H163</f>
        <v>0.0080000000000000002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221</v>
      </c>
      <c r="AT163" s="238" t="s">
        <v>151</v>
      </c>
      <c r="AU163" s="238" t="s">
        <v>91</v>
      </c>
      <c r="AY163" s="17" t="s">
        <v>148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89</v>
      </c>
      <c r="BK163" s="239">
        <f>ROUND(I163*H163,2)</f>
        <v>0</v>
      </c>
      <c r="BL163" s="17" t="s">
        <v>221</v>
      </c>
      <c r="BM163" s="238" t="s">
        <v>222</v>
      </c>
    </row>
    <row r="164" s="2" customFormat="1" ht="24.15" customHeight="1">
      <c r="A164" s="38"/>
      <c r="B164" s="39"/>
      <c r="C164" s="227" t="s">
        <v>223</v>
      </c>
      <c r="D164" s="227" t="s">
        <v>151</v>
      </c>
      <c r="E164" s="228" t="s">
        <v>224</v>
      </c>
      <c r="F164" s="229" t="s">
        <v>225</v>
      </c>
      <c r="G164" s="230" t="s">
        <v>226</v>
      </c>
      <c r="H164" s="231">
        <v>1</v>
      </c>
      <c r="I164" s="232"/>
      <c r="J164" s="233">
        <f>ROUND(I164*H164,2)</f>
        <v>0</v>
      </c>
      <c r="K164" s="229" t="s">
        <v>155</v>
      </c>
      <c r="L164" s="44"/>
      <c r="M164" s="234" t="s">
        <v>1</v>
      </c>
      <c r="N164" s="235" t="s">
        <v>47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221</v>
      </c>
      <c r="AT164" s="238" t="s">
        <v>151</v>
      </c>
      <c r="AU164" s="238" t="s">
        <v>91</v>
      </c>
      <c r="AY164" s="17" t="s">
        <v>148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89</v>
      </c>
      <c r="BK164" s="239">
        <f>ROUND(I164*H164,2)</f>
        <v>0</v>
      </c>
      <c r="BL164" s="17" t="s">
        <v>221</v>
      </c>
      <c r="BM164" s="238" t="s">
        <v>227</v>
      </c>
    </row>
    <row r="165" s="2" customFormat="1" ht="24.15" customHeight="1">
      <c r="A165" s="38"/>
      <c r="B165" s="39"/>
      <c r="C165" s="227" t="s">
        <v>228</v>
      </c>
      <c r="D165" s="227" t="s">
        <v>151</v>
      </c>
      <c r="E165" s="228" t="s">
        <v>229</v>
      </c>
      <c r="F165" s="229" t="s">
        <v>230</v>
      </c>
      <c r="G165" s="230" t="s">
        <v>226</v>
      </c>
      <c r="H165" s="231">
        <v>1</v>
      </c>
      <c r="I165" s="232"/>
      <c r="J165" s="233">
        <f>ROUND(I165*H165,2)</f>
        <v>0</v>
      </c>
      <c r="K165" s="229" t="s">
        <v>155</v>
      </c>
      <c r="L165" s="44"/>
      <c r="M165" s="234" t="s">
        <v>1</v>
      </c>
      <c r="N165" s="235" t="s">
        <v>47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0.00040000000000000002</v>
      </c>
      <c r="T165" s="237">
        <f>S165*H165</f>
        <v>0.00040000000000000002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221</v>
      </c>
      <c r="AT165" s="238" t="s">
        <v>151</v>
      </c>
      <c r="AU165" s="238" t="s">
        <v>91</v>
      </c>
      <c r="AY165" s="17" t="s">
        <v>148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89</v>
      </c>
      <c r="BK165" s="239">
        <f>ROUND(I165*H165,2)</f>
        <v>0</v>
      </c>
      <c r="BL165" s="17" t="s">
        <v>221</v>
      </c>
      <c r="BM165" s="238" t="s">
        <v>231</v>
      </c>
    </row>
    <row r="166" s="2" customFormat="1" ht="24.15" customHeight="1">
      <c r="A166" s="38"/>
      <c r="B166" s="39"/>
      <c r="C166" s="227" t="s">
        <v>8</v>
      </c>
      <c r="D166" s="227" t="s">
        <v>151</v>
      </c>
      <c r="E166" s="228" t="s">
        <v>232</v>
      </c>
      <c r="F166" s="229" t="s">
        <v>233</v>
      </c>
      <c r="G166" s="230" t="s">
        <v>234</v>
      </c>
      <c r="H166" s="231">
        <v>200</v>
      </c>
      <c r="I166" s="232"/>
      <c r="J166" s="233">
        <f>ROUND(I166*H166,2)</f>
        <v>0</v>
      </c>
      <c r="K166" s="229" t="s">
        <v>155</v>
      </c>
      <c r="L166" s="44"/>
      <c r="M166" s="234" t="s">
        <v>1</v>
      </c>
      <c r="N166" s="235" t="s">
        <v>47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0.001</v>
      </c>
      <c r="T166" s="237">
        <f>S166*H166</f>
        <v>0.20000000000000001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221</v>
      </c>
      <c r="AT166" s="238" t="s">
        <v>151</v>
      </c>
      <c r="AU166" s="238" t="s">
        <v>91</v>
      </c>
      <c r="AY166" s="17" t="s">
        <v>148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89</v>
      </c>
      <c r="BK166" s="239">
        <f>ROUND(I166*H166,2)</f>
        <v>0</v>
      </c>
      <c r="BL166" s="17" t="s">
        <v>221</v>
      </c>
      <c r="BM166" s="238" t="s">
        <v>235</v>
      </c>
    </row>
    <row r="167" s="13" customFormat="1">
      <c r="A167" s="13"/>
      <c r="B167" s="240"/>
      <c r="C167" s="241"/>
      <c r="D167" s="242" t="s">
        <v>158</v>
      </c>
      <c r="E167" s="243" t="s">
        <v>1</v>
      </c>
      <c r="F167" s="244" t="s">
        <v>236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158</v>
      </c>
      <c r="AU167" s="250" t="s">
        <v>91</v>
      </c>
      <c r="AV167" s="13" t="s">
        <v>89</v>
      </c>
      <c r="AW167" s="13" t="s">
        <v>36</v>
      </c>
      <c r="AX167" s="13" t="s">
        <v>82</v>
      </c>
      <c r="AY167" s="250" t="s">
        <v>148</v>
      </c>
    </row>
    <row r="168" s="14" customFormat="1">
      <c r="A168" s="14"/>
      <c r="B168" s="251"/>
      <c r="C168" s="252"/>
      <c r="D168" s="242" t="s">
        <v>158</v>
      </c>
      <c r="E168" s="253" t="s">
        <v>1</v>
      </c>
      <c r="F168" s="254" t="s">
        <v>237</v>
      </c>
      <c r="G168" s="252"/>
      <c r="H168" s="255">
        <v>200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158</v>
      </c>
      <c r="AU168" s="261" t="s">
        <v>91</v>
      </c>
      <c r="AV168" s="14" t="s">
        <v>91</v>
      </c>
      <c r="AW168" s="14" t="s">
        <v>36</v>
      </c>
      <c r="AX168" s="14" t="s">
        <v>82</v>
      </c>
      <c r="AY168" s="261" t="s">
        <v>148</v>
      </c>
    </row>
    <row r="169" s="15" customFormat="1">
      <c r="A169" s="15"/>
      <c r="B169" s="262"/>
      <c r="C169" s="263"/>
      <c r="D169" s="242" t="s">
        <v>158</v>
      </c>
      <c r="E169" s="264" t="s">
        <v>1</v>
      </c>
      <c r="F169" s="265" t="s">
        <v>161</v>
      </c>
      <c r="G169" s="263"/>
      <c r="H169" s="266">
        <v>200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158</v>
      </c>
      <c r="AU169" s="272" t="s">
        <v>91</v>
      </c>
      <c r="AV169" s="15" t="s">
        <v>156</v>
      </c>
      <c r="AW169" s="15" t="s">
        <v>36</v>
      </c>
      <c r="AX169" s="15" t="s">
        <v>89</v>
      </c>
      <c r="AY169" s="272" t="s">
        <v>148</v>
      </c>
    </row>
    <row r="170" s="12" customFormat="1" ht="22.8" customHeight="1">
      <c r="A170" s="12"/>
      <c r="B170" s="212"/>
      <c r="C170" s="213"/>
      <c r="D170" s="214" t="s">
        <v>81</v>
      </c>
      <c r="E170" s="225" t="s">
        <v>238</v>
      </c>
      <c r="F170" s="225" t="s">
        <v>239</v>
      </c>
      <c r="G170" s="213"/>
      <c r="H170" s="213"/>
      <c r="I170" s="216"/>
      <c r="J170" s="226">
        <f>BK170</f>
        <v>0</v>
      </c>
      <c r="K170" s="213"/>
      <c r="L170" s="217"/>
      <c r="M170" s="218"/>
      <c r="N170" s="219"/>
      <c r="O170" s="219"/>
      <c r="P170" s="220">
        <f>SUM(P171:P174)</f>
        <v>0</v>
      </c>
      <c r="Q170" s="219"/>
      <c r="R170" s="220">
        <f>SUM(R171:R174)</f>
        <v>0</v>
      </c>
      <c r="S170" s="219"/>
      <c r="T170" s="221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2" t="s">
        <v>91</v>
      </c>
      <c r="AT170" s="223" t="s">
        <v>81</v>
      </c>
      <c r="AU170" s="223" t="s">
        <v>89</v>
      </c>
      <c r="AY170" s="222" t="s">
        <v>148</v>
      </c>
      <c r="BK170" s="224">
        <f>SUM(BK171:BK174)</f>
        <v>0</v>
      </c>
    </row>
    <row r="171" s="2" customFormat="1" ht="24.15" customHeight="1">
      <c r="A171" s="38"/>
      <c r="B171" s="39"/>
      <c r="C171" s="227" t="s">
        <v>221</v>
      </c>
      <c r="D171" s="227" t="s">
        <v>151</v>
      </c>
      <c r="E171" s="228" t="s">
        <v>240</v>
      </c>
      <c r="F171" s="229" t="s">
        <v>241</v>
      </c>
      <c r="G171" s="230" t="s">
        <v>168</v>
      </c>
      <c r="H171" s="231">
        <v>60</v>
      </c>
      <c r="I171" s="232"/>
      <c r="J171" s="233">
        <f>ROUND(I171*H171,2)</f>
        <v>0</v>
      </c>
      <c r="K171" s="229" t="s">
        <v>155</v>
      </c>
      <c r="L171" s="44"/>
      <c r="M171" s="234" t="s">
        <v>1</v>
      </c>
      <c r="N171" s="235" t="s">
        <v>47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221</v>
      </c>
      <c r="AT171" s="238" t="s">
        <v>151</v>
      </c>
      <c r="AU171" s="238" t="s">
        <v>91</v>
      </c>
      <c r="AY171" s="17" t="s">
        <v>148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89</v>
      </c>
      <c r="BK171" s="239">
        <f>ROUND(I171*H171,2)</f>
        <v>0</v>
      </c>
      <c r="BL171" s="17" t="s">
        <v>221</v>
      </c>
      <c r="BM171" s="238" t="s">
        <v>242</v>
      </c>
    </row>
    <row r="172" s="13" customFormat="1">
      <c r="A172" s="13"/>
      <c r="B172" s="240"/>
      <c r="C172" s="241"/>
      <c r="D172" s="242" t="s">
        <v>158</v>
      </c>
      <c r="E172" s="243" t="s">
        <v>1</v>
      </c>
      <c r="F172" s="244" t="s">
        <v>243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158</v>
      </c>
      <c r="AU172" s="250" t="s">
        <v>91</v>
      </c>
      <c r="AV172" s="13" t="s">
        <v>89</v>
      </c>
      <c r="AW172" s="13" t="s">
        <v>36</v>
      </c>
      <c r="AX172" s="13" t="s">
        <v>82</v>
      </c>
      <c r="AY172" s="250" t="s">
        <v>148</v>
      </c>
    </row>
    <row r="173" s="14" customFormat="1">
      <c r="A173" s="14"/>
      <c r="B173" s="251"/>
      <c r="C173" s="252"/>
      <c r="D173" s="242" t="s">
        <v>158</v>
      </c>
      <c r="E173" s="253" t="s">
        <v>1</v>
      </c>
      <c r="F173" s="254" t="s">
        <v>244</v>
      </c>
      <c r="G173" s="252"/>
      <c r="H173" s="255">
        <v>60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158</v>
      </c>
      <c r="AU173" s="261" t="s">
        <v>91</v>
      </c>
      <c r="AV173" s="14" t="s">
        <v>91</v>
      </c>
      <c r="AW173" s="14" t="s">
        <v>36</v>
      </c>
      <c r="AX173" s="14" t="s">
        <v>82</v>
      </c>
      <c r="AY173" s="261" t="s">
        <v>148</v>
      </c>
    </row>
    <row r="174" s="15" customFormat="1">
      <c r="A174" s="15"/>
      <c r="B174" s="262"/>
      <c r="C174" s="263"/>
      <c r="D174" s="242" t="s">
        <v>158</v>
      </c>
      <c r="E174" s="264" t="s">
        <v>1</v>
      </c>
      <c r="F174" s="265" t="s">
        <v>161</v>
      </c>
      <c r="G174" s="263"/>
      <c r="H174" s="266">
        <v>60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2" t="s">
        <v>158</v>
      </c>
      <c r="AU174" s="272" t="s">
        <v>91</v>
      </c>
      <c r="AV174" s="15" t="s">
        <v>156</v>
      </c>
      <c r="AW174" s="15" t="s">
        <v>36</v>
      </c>
      <c r="AX174" s="15" t="s">
        <v>89</v>
      </c>
      <c r="AY174" s="272" t="s">
        <v>148</v>
      </c>
    </row>
    <row r="175" s="12" customFormat="1" ht="22.8" customHeight="1">
      <c r="A175" s="12"/>
      <c r="B175" s="212"/>
      <c r="C175" s="213"/>
      <c r="D175" s="214" t="s">
        <v>81</v>
      </c>
      <c r="E175" s="225" t="s">
        <v>245</v>
      </c>
      <c r="F175" s="225" t="s">
        <v>246</v>
      </c>
      <c r="G175" s="213"/>
      <c r="H175" s="213"/>
      <c r="I175" s="216"/>
      <c r="J175" s="226">
        <f>BK175</f>
        <v>0</v>
      </c>
      <c r="K175" s="213"/>
      <c r="L175" s="217"/>
      <c r="M175" s="218"/>
      <c r="N175" s="219"/>
      <c r="O175" s="219"/>
      <c r="P175" s="220">
        <f>SUM(P176:P180)</f>
        <v>0</v>
      </c>
      <c r="Q175" s="219"/>
      <c r="R175" s="220">
        <f>SUM(R176:R180)</f>
        <v>0.076719999999999997</v>
      </c>
      <c r="S175" s="219"/>
      <c r="T175" s="221">
        <f>SUM(T176:T180)</f>
        <v>0.023783200000000001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2" t="s">
        <v>91</v>
      </c>
      <c r="AT175" s="223" t="s">
        <v>81</v>
      </c>
      <c r="AU175" s="223" t="s">
        <v>89</v>
      </c>
      <c r="AY175" s="222" t="s">
        <v>148</v>
      </c>
      <c r="BK175" s="224">
        <f>SUM(BK176:BK180)</f>
        <v>0</v>
      </c>
    </row>
    <row r="176" s="2" customFormat="1" ht="16.5" customHeight="1">
      <c r="A176" s="38"/>
      <c r="B176" s="39"/>
      <c r="C176" s="227" t="s">
        <v>247</v>
      </c>
      <c r="D176" s="227" t="s">
        <v>151</v>
      </c>
      <c r="E176" s="228" t="s">
        <v>248</v>
      </c>
      <c r="F176" s="229" t="s">
        <v>249</v>
      </c>
      <c r="G176" s="230" t="s">
        <v>168</v>
      </c>
      <c r="H176" s="231">
        <v>76.719999999999999</v>
      </c>
      <c r="I176" s="232"/>
      <c r="J176" s="233">
        <f>ROUND(I176*H176,2)</f>
        <v>0</v>
      </c>
      <c r="K176" s="229" t="s">
        <v>155</v>
      </c>
      <c r="L176" s="44"/>
      <c r="M176" s="234" t="s">
        <v>1</v>
      </c>
      <c r="N176" s="235" t="s">
        <v>47</v>
      </c>
      <c r="O176" s="91"/>
      <c r="P176" s="236">
        <f>O176*H176</f>
        <v>0</v>
      </c>
      <c r="Q176" s="236">
        <v>0.001</v>
      </c>
      <c r="R176" s="236">
        <f>Q176*H176</f>
        <v>0.076719999999999997</v>
      </c>
      <c r="S176" s="236">
        <v>0.00031</v>
      </c>
      <c r="T176" s="237">
        <f>S176*H176</f>
        <v>0.023783200000000001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221</v>
      </c>
      <c r="AT176" s="238" t="s">
        <v>151</v>
      </c>
      <c r="AU176" s="238" t="s">
        <v>91</v>
      </c>
      <c r="AY176" s="17" t="s">
        <v>148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89</v>
      </c>
      <c r="BK176" s="239">
        <f>ROUND(I176*H176,2)</f>
        <v>0</v>
      </c>
      <c r="BL176" s="17" t="s">
        <v>221</v>
      </c>
      <c r="BM176" s="238" t="s">
        <v>250</v>
      </c>
    </row>
    <row r="177" s="13" customFormat="1">
      <c r="A177" s="13"/>
      <c r="B177" s="240"/>
      <c r="C177" s="241"/>
      <c r="D177" s="242" t="s">
        <v>158</v>
      </c>
      <c r="E177" s="243" t="s">
        <v>1</v>
      </c>
      <c r="F177" s="244" t="s">
        <v>251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158</v>
      </c>
      <c r="AU177" s="250" t="s">
        <v>91</v>
      </c>
      <c r="AV177" s="13" t="s">
        <v>89</v>
      </c>
      <c r="AW177" s="13" t="s">
        <v>36</v>
      </c>
      <c r="AX177" s="13" t="s">
        <v>82</v>
      </c>
      <c r="AY177" s="250" t="s">
        <v>148</v>
      </c>
    </row>
    <row r="178" s="13" customFormat="1">
      <c r="A178" s="13"/>
      <c r="B178" s="240"/>
      <c r="C178" s="241"/>
      <c r="D178" s="242" t="s">
        <v>158</v>
      </c>
      <c r="E178" s="243" t="s">
        <v>1</v>
      </c>
      <c r="F178" s="244" t="s">
        <v>187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158</v>
      </c>
      <c r="AU178" s="250" t="s">
        <v>91</v>
      </c>
      <c r="AV178" s="13" t="s">
        <v>89</v>
      </c>
      <c r="AW178" s="13" t="s">
        <v>36</v>
      </c>
      <c r="AX178" s="13" t="s">
        <v>82</v>
      </c>
      <c r="AY178" s="250" t="s">
        <v>148</v>
      </c>
    </row>
    <row r="179" s="14" customFormat="1">
      <c r="A179" s="14"/>
      <c r="B179" s="251"/>
      <c r="C179" s="252"/>
      <c r="D179" s="242" t="s">
        <v>158</v>
      </c>
      <c r="E179" s="253" t="s">
        <v>1</v>
      </c>
      <c r="F179" s="254" t="s">
        <v>252</v>
      </c>
      <c r="G179" s="252"/>
      <c r="H179" s="255">
        <v>76.719999999999999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158</v>
      </c>
      <c r="AU179" s="261" t="s">
        <v>91</v>
      </c>
      <c r="AV179" s="14" t="s">
        <v>91</v>
      </c>
      <c r="AW179" s="14" t="s">
        <v>36</v>
      </c>
      <c r="AX179" s="14" t="s">
        <v>82</v>
      </c>
      <c r="AY179" s="261" t="s">
        <v>148</v>
      </c>
    </row>
    <row r="180" s="15" customFormat="1">
      <c r="A180" s="15"/>
      <c r="B180" s="262"/>
      <c r="C180" s="263"/>
      <c r="D180" s="242" t="s">
        <v>158</v>
      </c>
      <c r="E180" s="264" t="s">
        <v>1</v>
      </c>
      <c r="F180" s="265" t="s">
        <v>161</v>
      </c>
      <c r="G180" s="263"/>
      <c r="H180" s="266">
        <v>76.719999999999999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2" t="s">
        <v>158</v>
      </c>
      <c r="AU180" s="272" t="s">
        <v>91</v>
      </c>
      <c r="AV180" s="15" t="s">
        <v>156</v>
      </c>
      <c r="AW180" s="15" t="s">
        <v>36</v>
      </c>
      <c r="AX180" s="15" t="s">
        <v>89</v>
      </c>
      <c r="AY180" s="272" t="s">
        <v>148</v>
      </c>
    </row>
    <row r="181" s="2" customFormat="1" ht="49.92" customHeight="1">
      <c r="A181" s="38"/>
      <c r="B181" s="39"/>
      <c r="C181" s="40"/>
      <c r="D181" s="40"/>
      <c r="E181" s="215" t="s">
        <v>253</v>
      </c>
      <c r="F181" s="215" t="s">
        <v>254</v>
      </c>
      <c r="G181" s="40"/>
      <c r="H181" s="40"/>
      <c r="I181" s="40"/>
      <c r="J181" s="200">
        <f>BK181</f>
        <v>0</v>
      </c>
      <c r="K181" s="40"/>
      <c r="L181" s="44"/>
      <c r="M181" s="273"/>
      <c r="N181" s="274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81</v>
      </c>
      <c r="AU181" s="17" t="s">
        <v>82</v>
      </c>
      <c r="AY181" s="17" t="s">
        <v>255</v>
      </c>
      <c r="BK181" s="239">
        <f>SUM(BK182:BK186)</f>
        <v>0</v>
      </c>
    </row>
    <row r="182" s="2" customFormat="1" ht="16.32" customHeight="1">
      <c r="A182" s="38"/>
      <c r="B182" s="39"/>
      <c r="C182" s="275" t="s">
        <v>1</v>
      </c>
      <c r="D182" s="275" t="s">
        <v>151</v>
      </c>
      <c r="E182" s="276" t="s">
        <v>1</v>
      </c>
      <c r="F182" s="277" t="s">
        <v>1</v>
      </c>
      <c r="G182" s="278" t="s">
        <v>1</v>
      </c>
      <c r="H182" s="279"/>
      <c r="I182" s="280"/>
      <c r="J182" s="281">
        <f>BK182</f>
        <v>0</v>
      </c>
      <c r="K182" s="282"/>
      <c r="L182" s="44"/>
      <c r="M182" s="283" t="s">
        <v>1</v>
      </c>
      <c r="N182" s="284" t="s">
        <v>47</v>
      </c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255</v>
      </c>
      <c r="AU182" s="17" t="s">
        <v>89</v>
      </c>
      <c r="AY182" s="17" t="s">
        <v>255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89</v>
      </c>
      <c r="BK182" s="239">
        <f>I182*H182</f>
        <v>0</v>
      </c>
    </row>
    <row r="183" s="2" customFormat="1" ht="16.32" customHeight="1">
      <c r="A183" s="38"/>
      <c r="B183" s="39"/>
      <c r="C183" s="275" t="s">
        <v>1</v>
      </c>
      <c r="D183" s="275" t="s">
        <v>151</v>
      </c>
      <c r="E183" s="276" t="s">
        <v>1</v>
      </c>
      <c r="F183" s="277" t="s">
        <v>1</v>
      </c>
      <c r="G183" s="278" t="s">
        <v>1</v>
      </c>
      <c r="H183" s="279"/>
      <c r="I183" s="280"/>
      <c r="J183" s="281">
        <f>BK183</f>
        <v>0</v>
      </c>
      <c r="K183" s="282"/>
      <c r="L183" s="44"/>
      <c r="M183" s="283" t="s">
        <v>1</v>
      </c>
      <c r="N183" s="284" t="s">
        <v>47</v>
      </c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255</v>
      </c>
      <c r="AU183" s="17" t="s">
        <v>89</v>
      </c>
      <c r="AY183" s="17" t="s">
        <v>255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89</v>
      </c>
      <c r="BK183" s="239">
        <f>I183*H183</f>
        <v>0</v>
      </c>
    </row>
    <row r="184" s="2" customFormat="1" ht="16.32" customHeight="1">
      <c r="A184" s="38"/>
      <c r="B184" s="39"/>
      <c r="C184" s="275" t="s">
        <v>1</v>
      </c>
      <c r="D184" s="275" t="s">
        <v>151</v>
      </c>
      <c r="E184" s="276" t="s">
        <v>1</v>
      </c>
      <c r="F184" s="277" t="s">
        <v>1</v>
      </c>
      <c r="G184" s="278" t="s">
        <v>1</v>
      </c>
      <c r="H184" s="279"/>
      <c r="I184" s="280"/>
      <c r="J184" s="281">
        <f>BK184</f>
        <v>0</v>
      </c>
      <c r="K184" s="282"/>
      <c r="L184" s="44"/>
      <c r="M184" s="283" t="s">
        <v>1</v>
      </c>
      <c r="N184" s="284" t="s">
        <v>47</v>
      </c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255</v>
      </c>
      <c r="AU184" s="17" t="s">
        <v>89</v>
      </c>
      <c r="AY184" s="17" t="s">
        <v>255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89</v>
      </c>
      <c r="BK184" s="239">
        <f>I184*H184</f>
        <v>0</v>
      </c>
    </row>
    <row r="185" s="2" customFormat="1" ht="16.32" customHeight="1">
      <c r="A185" s="38"/>
      <c r="B185" s="39"/>
      <c r="C185" s="275" t="s">
        <v>1</v>
      </c>
      <c r="D185" s="275" t="s">
        <v>151</v>
      </c>
      <c r="E185" s="276" t="s">
        <v>1</v>
      </c>
      <c r="F185" s="277" t="s">
        <v>1</v>
      </c>
      <c r="G185" s="278" t="s">
        <v>1</v>
      </c>
      <c r="H185" s="279"/>
      <c r="I185" s="280"/>
      <c r="J185" s="281">
        <f>BK185</f>
        <v>0</v>
      </c>
      <c r="K185" s="282"/>
      <c r="L185" s="44"/>
      <c r="M185" s="283" t="s">
        <v>1</v>
      </c>
      <c r="N185" s="284" t="s">
        <v>47</v>
      </c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255</v>
      </c>
      <c r="AU185" s="17" t="s">
        <v>89</v>
      </c>
      <c r="AY185" s="17" t="s">
        <v>255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89</v>
      </c>
      <c r="BK185" s="239">
        <f>I185*H185</f>
        <v>0</v>
      </c>
    </row>
    <row r="186" s="2" customFormat="1" ht="16.32" customHeight="1">
      <c r="A186" s="38"/>
      <c r="B186" s="39"/>
      <c r="C186" s="275" t="s">
        <v>1</v>
      </c>
      <c r="D186" s="275" t="s">
        <v>151</v>
      </c>
      <c r="E186" s="276" t="s">
        <v>1</v>
      </c>
      <c r="F186" s="277" t="s">
        <v>1</v>
      </c>
      <c r="G186" s="278" t="s">
        <v>1</v>
      </c>
      <c r="H186" s="279"/>
      <c r="I186" s="280"/>
      <c r="J186" s="281">
        <f>BK186</f>
        <v>0</v>
      </c>
      <c r="K186" s="282"/>
      <c r="L186" s="44"/>
      <c r="M186" s="283" t="s">
        <v>1</v>
      </c>
      <c r="N186" s="284" t="s">
        <v>47</v>
      </c>
      <c r="O186" s="285"/>
      <c r="P186" s="285"/>
      <c r="Q186" s="285"/>
      <c r="R186" s="285"/>
      <c r="S186" s="285"/>
      <c r="T186" s="286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255</v>
      </c>
      <c r="AU186" s="17" t="s">
        <v>89</v>
      </c>
      <c r="AY186" s="17" t="s">
        <v>255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89</v>
      </c>
      <c r="BK186" s="239">
        <f>I186*H186</f>
        <v>0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67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BTCL0xaqQfIkDmDycq3dZKMndg2wsVT81Ocgjuq0BqOjxG5daooLKJTmSxtcTkRMQCSkbyLtWqNmCmz/tF8edA==" hashValue="dyRU8OPNLMzRBK9BfljkqDmqmxoGlVwc1OgRPLUidiZvcNgT60Xchd6dwXOgeFktwdQErcSa2QKYyTTZzYmhOQ==" algorithmName="SHA-512" password="CC35"/>
  <autoFilter ref="C127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dataValidations count="2">
    <dataValidation type="list" allowBlank="1" showInputMessage="1" showErrorMessage="1" error="Povoleny jsou hodnoty K, M." sqref="D182:D187">
      <formula1>"K, M"</formula1>
    </dataValidation>
    <dataValidation type="list" allowBlank="1" showInputMessage="1" showErrorMessage="1" error="Povoleny jsou hodnoty základní, snížená, zákl. přenesená, sníž. přenesená, nulová." sqref="N182:N187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  <c r="AZ2" s="287" t="s">
        <v>256</v>
      </c>
      <c r="BA2" s="287" t="s">
        <v>1</v>
      </c>
      <c r="BB2" s="287" t="s">
        <v>1</v>
      </c>
      <c r="BC2" s="287" t="s">
        <v>257</v>
      </c>
      <c r="BD2" s="28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1" customFormat="1" ht="12" customHeight="1">
      <c r="B8" s="20"/>
      <c r="D8" s="150" t="s">
        <v>116</v>
      </c>
      <c r="L8" s="20"/>
    </row>
    <row r="9" s="2" customFormat="1" ht="16.5" customHeight="1">
      <c r="A9" s="38"/>
      <c r="B9" s="44"/>
      <c r="C9" s="38"/>
      <c r="D9" s="38"/>
      <c r="E9" s="151" t="s">
        <v>117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258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26. 5. 2023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">
        <v>38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39</v>
      </c>
      <c r="F26" s="38"/>
      <c r="G26" s="38"/>
      <c r="H26" s="38"/>
      <c r="I26" s="150" t="s">
        <v>28</v>
      </c>
      <c r="J26" s="141" t="s">
        <v>40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41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42</v>
      </c>
      <c r="E32" s="38"/>
      <c r="F32" s="38"/>
      <c r="G32" s="38"/>
      <c r="H32" s="38"/>
      <c r="I32" s="38"/>
      <c r="J32" s="160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44</v>
      </c>
      <c r="G34" s="38"/>
      <c r="H34" s="38"/>
      <c r="I34" s="161" t="s">
        <v>43</v>
      </c>
      <c r="J34" s="161" t="s">
        <v>45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50" t="s">
        <v>47</v>
      </c>
      <c r="F35" s="163">
        <f>ROUND((ROUND((SUM(BE135:BE278)),  2) + SUM(BE280:BE284)), 2)</f>
        <v>0</v>
      </c>
      <c r="G35" s="38"/>
      <c r="H35" s="38"/>
      <c r="I35" s="164">
        <v>0.20999999999999999</v>
      </c>
      <c r="J35" s="163">
        <f>ROUND((ROUND(((SUM(BE135:BE278))*I35),  2) + (SUM(BE280:BE284)*I35)),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48</v>
      </c>
      <c r="F36" s="163">
        <f>ROUND((ROUND((SUM(BF135:BF278)),  2) + SUM(BF280:BF284)), 2)</f>
        <v>0</v>
      </c>
      <c r="G36" s="38"/>
      <c r="H36" s="38"/>
      <c r="I36" s="164">
        <v>0.14999999999999999</v>
      </c>
      <c r="J36" s="163">
        <f>ROUND((ROUND(((SUM(BF135:BF278))*I36),  2) + (SUM(BF280:BF284)*I36)),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49</v>
      </c>
      <c r="F37" s="163">
        <f>ROUND((ROUND((SUM(BG135:BG278)),  2) + SUM(BG280:BG284)),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50</v>
      </c>
      <c r="F38" s="163">
        <f>ROUND((ROUND((SUM(BH135:BH278)),  2) + SUM(BH280:BH284)),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51</v>
      </c>
      <c r="F39" s="163">
        <f>ROUND((ROUND((SUM(BI135:BI278)),  2) + SUM(BI280:BI284)),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01.2 - Nové konstrukce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Řečkovice</v>
      </c>
      <c r="G91" s="40"/>
      <c r="H91" s="40"/>
      <c r="I91" s="32" t="s">
        <v>22</v>
      </c>
      <c r="J91" s="79" t="str">
        <f>IF(J14="","",J14)</f>
        <v>26. 5. 2023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Gymnázium Brno-Řečkovice</v>
      </c>
      <c r="G93" s="40"/>
      <c r="H93" s="40"/>
      <c r="I93" s="32" t="s">
        <v>32</v>
      </c>
      <c r="J93" s="36" t="str">
        <f>E23</f>
        <v>A-plus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>STAGA stavební agentura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121</v>
      </c>
      <c r="D96" s="185"/>
      <c r="E96" s="185"/>
      <c r="F96" s="185"/>
      <c r="G96" s="185"/>
      <c r="H96" s="185"/>
      <c r="I96" s="185"/>
      <c r="J96" s="186" t="s">
        <v>122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123</v>
      </c>
      <c r="D98" s="40"/>
      <c r="E98" s="40"/>
      <c r="F98" s="40"/>
      <c r="G98" s="40"/>
      <c r="H98" s="40"/>
      <c r="I98" s="40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124</v>
      </c>
    </row>
    <row r="99" s="9" customFormat="1" ht="24.96" customHeight="1">
      <c r="A99" s="9"/>
      <c r="B99" s="188"/>
      <c r="C99" s="189"/>
      <c r="D99" s="190" t="s">
        <v>125</v>
      </c>
      <c r="E99" s="191"/>
      <c r="F99" s="191"/>
      <c r="G99" s="191"/>
      <c r="H99" s="191"/>
      <c r="I99" s="191"/>
      <c r="J99" s="192">
        <f>J136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259</v>
      </c>
      <c r="E100" s="196"/>
      <c r="F100" s="196"/>
      <c r="G100" s="196"/>
      <c r="H100" s="196"/>
      <c r="I100" s="196"/>
      <c r="J100" s="197">
        <f>J137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260</v>
      </c>
      <c r="E101" s="196"/>
      <c r="F101" s="196"/>
      <c r="G101" s="196"/>
      <c r="H101" s="196"/>
      <c r="I101" s="196"/>
      <c r="J101" s="197">
        <f>J154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126</v>
      </c>
      <c r="E102" s="196"/>
      <c r="F102" s="196"/>
      <c r="G102" s="196"/>
      <c r="H102" s="196"/>
      <c r="I102" s="196"/>
      <c r="J102" s="197">
        <f>J182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261</v>
      </c>
      <c r="E103" s="196"/>
      <c r="F103" s="196"/>
      <c r="G103" s="196"/>
      <c r="H103" s="196"/>
      <c r="I103" s="196"/>
      <c r="J103" s="197">
        <f>J185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128</v>
      </c>
      <c r="E104" s="191"/>
      <c r="F104" s="191"/>
      <c r="G104" s="191"/>
      <c r="H104" s="191"/>
      <c r="I104" s="191"/>
      <c r="J104" s="192">
        <f>J187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262</v>
      </c>
      <c r="E105" s="196"/>
      <c r="F105" s="196"/>
      <c r="G105" s="196"/>
      <c r="H105" s="196"/>
      <c r="I105" s="196"/>
      <c r="J105" s="197">
        <f>J188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263</v>
      </c>
      <c r="E106" s="196"/>
      <c r="F106" s="196"/>
      <c r="G106" s="196"/>
      <c r="H106" s="196"/>
      <c r="I106" s="196"/>
      <c r="J106" s="197">
        <f>J221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264</v>
      </c>
      <c r="E107" s="196"/>
      <c r="F107" s="196"/>
      <c r="G107" s="196"/>
      <c r="H107" s="196"/>
      <c r="I107" s="196"/>
      <c r="J107" s="197">
        <f>J223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129</v>
      </c>
      <c r="E108" s="196"/>
      <c r="F108" s="196"/>
      <c r="G108" s="196"/>
      <c r="H108" s="196"/>
      <c r="I108" s="196"/>
      <c r="J108" s="197">
        <f>J228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265</v>
      </c>
      <c r="E109" s="196"/>
      <c r="F109" s="196"/>
      <c r="G109" s="196"/>
      <c r="H109" s="196"/>
      <c r="I109" s="196"/>
      <c r="J109" s="197">
        <f>J234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130</v>
      </c>
      <c r="E110" s="196"/>
      <c r="F110" s="196"/>
      <c r="G110" s="196"/>
      <c r="H110" s="196"/>
      <c r="I110" s="196"/>
      <c r="J110" s="197">
        <f>J255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131</v>
      </c>
      <c r="E111" s="196"/>
      <c r="F111" s="196"/>
      <c r="G111" s="196"/>
      <c r="H111" s="196"/>
      <c r="I111" s="196"/>
      <c r="J111" s="197">
        <f>J268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8"/>
      <c r="C112" s="189"/>
      <c r="D112" s="190" t="s">
        <v>266</v>
      </c>
      <c r="E112" s="191"/>
      <c r="F112" s="191"/>
      <c r="G112" s="191"/>
      <c r="H112" s="191"/>
      <c r="I112" s="191"/>
      <c r="J112" s="192">
        <f>J276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1.84" customHeight="1">
      <c r="A113" s="9"/>
      <c r="B113" s="188"/>
      <c r="C113" s="189"/>
      <c r="D113" s="199" t="s">
        <v>132</v>
      </c>
      <c r="E113" s="189"/>
      <c r="F113" s="189"/>
      <c r="G113" s="189"/>
      <c r="H113" s="189"/>
      <c r="I113" s="189"/>
      <c r="J113" s="200">
        <f>J279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133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3" t="str">
        <f>E7</f>
        <v>GYREC - modernizace kotelny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116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83" t="s">
        <v>117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118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01.2 - Nové konstrukce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Řečkovice</v>
      </c>
      <c r="G129" s="40"/>
      <c r="H129" s="40"/>
      <c r="I129" s="32" t="s">
        <v>22</v>
      </c>
      <c r="J129" s="79" t="str">
        <f>IF(J14="","",J14)</f>
        <v>26. 5. 2023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>Gymnázium Brno-Řečkovice</v>
      </c>
      <c r="G131" s="40"/>
      <c r="H131" s="40"/>
      <c r="I131" s="32" t="s">
        <v>32</v>
      </c>
      <c r="J131" s="36" t="str">
        <f>E23</f>
        <v>A-plus a.s.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5.65" customHeight="1">
      <c r="A132" s="38"/>
      <c r="B132" s="39"/>
      <c r="C132" s="32" t="s">
        <v>30</v>
      </c>
      <c r="D132" s="40"/>
      <c r="E132" s="40"/>
      <c r="F132" s="27" t="str">
        <f>IF(E20="","",E20)</f>
        <v>Vyplň údaj</v>
      </c>
      <c r="G132" s="40"/>
      <c r="H132" s="40"/>
      <c r="I132" s="32" t="s">
        <v>37</v>
      </c>
      <c r="J132" s="36" t="str">
        <f>E26</f>
        <v>STAGA stavební agentura s.r.o.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1"/>
      <c r="B134" s="202"/>
      <c r="C134" s="203" t="s">
        <v>134</v>
      </c>
      <c r="D134" s="204" t="s">
        <v>67</v>
      </c>
      <c r="E134" s="204" t="s">
        <v>63</v>
      </c>
      <c r="F134" s="204" t="s">
        <v>64</v>
      </c>
      <c r="G134" s="204" t="s">
        <v>135</v>
      </c>
      <c r="H134" s="204" t="s">
        <v>136</v>
      </c>
      <c r="I134" s="204" t="s">
        <v>137</v>
      </c>
      <c r="J134" s="204" t="s">
        <v>122</v>
      </c>
      <c r="K134" s="205" t="s">
        <v>138</v>
      </c>
      <c r="L134" s="206"/>
      <c r="M134" s="100" t="s">
        <v>1</v>
      </c>
      <c r="N134" s="101" t="s">
        <v>46</v>
      </c>
      <c r="O134" s="101" t="s">
        <v>139</v>
      </c>
      <c r="P134" s="101" t="s">
        <v>140</v>
      </c>
      <c r="Q134" s="101" t="s">
        <v>141</v>
      </c>
      <c r="R134" s="101" t="s">
        <v>142</v>
      </c>
      <c r="S134" s="101" t="s">
        <v>143</v>
      </c>
      <c r="T134" s="102" t="s">
        <v>144</v>
      </c>
      <c r="U134" s="201"/>
      <c r="V134" s="201"/>
      <c r="W134" s="201"/>
      <c r="X134" s="201"/>
      <c r="Y134" s="201"/>
      <c r="Z134" s="201"/>
      <c r="AA134" s="201"/>
      <c r="AB134" s="201"/>
      <c r="AC134" s="201"/>
      <c r="AD134" s="201"/>
      <c r="AE134" s="201"/>
    </row>
    <row r="135" s="2" customFormat="1" ht="22.8" customHeight="1">
      <c r="A135" s="38"/>
      <c r="B135" s="39"/>
      <c r="C135" s="107" t="s">
        <v>145</v>
      </c>
      <c r="D135" s="40"/>
      <c r="E135" s="40"/>
      <c r="F135" s="40"/>
      <c r="G135" s="40"/>
      <c r="H135" s="40"/>
      <c r="I135" s="40"/>
      <c r="J135" s="207">
        <f>BK135</f>
        <v>0</v>
      </c>
      <c r="K135" s="40"/>
      <c r="L135" s="44"/>
      <c r="M135" s="103"/>
      <c r="N135" s="208"/>
      <c r="O135" s="104"/>
      <c r="P135" s="209">
        <f>P136+P187+P276+P279</f>
        <v>0</v>
      </c>
      <c r="Q135" s="104"/>
      <c r="R135" s="209">
        <f>R136+R187+R276+R279</f>
        <v>14.936202779999999</v>
      </c>
      <c r="S135" s="104"/>
      <c r="T135" s="210">
        <f>T136+T187+T276+T279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81</v>
      </c>
      <c r="AU135" s="17" t="s">
        <v>124</v>
      </c>
      <c r="BK135" s="211">
        <f>BK136+BK187+BK276+BK279</f>
        <v>0</v>
      </c>
    </row>
    <row r="136" s="12" customFormat="1" ht="25.92" customHeight="1">
      <c r="A136" s="12"/>
      <c r="B136" s="212"/>
      <c r="C136" s="213"/>
      <c r="D136" s="214" t="s">
        <v>81</v>
      </c>
      <c r="E136" s="215" t="s">
        <v>146</v>
      </c>
      <c r="F136" s="215" t="s">
        <v>147</v>
      </c>
      <c r="G136" s="213"/>
      <c r="H136" s="213"/>
      <c r="I136" s="216"/>
      <c r="J136" s="200">
        <f>BK136</f>
        <v>0</v>
      </c>
      <c r="K136" s="213"/>
      <c r="L136" s="217"/>
      <c r="M136" s="218"/>
      <c r="N136" s="219"/>
      <c r="O136" s="219"/>
      <c r="P136" s="220">
        <f>P137+P154+P182+P185</f>
        <v>0</v>
      </c>
      <c r="Q136" s="219"/>
      <c r="R136" s="220">
        <f>R137+R154+R182+R185</f>
        <v>14.451275339999999</v>
      </c>
      <c r="S136" s="219"/>
      <c r="T136" s="221">
        <f>T137+T154+T182+T185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89</v>
      </c>
      <c r="AT136" s="223" t="s">
        <v>81</v>
      </c>
      <c r="AU136" s="223" t="s">
        <v>82</v>
      </c>
      <c r="AY136" s="222" t="s">
        <v>148</v>
      </c>
      <c r="BK136" s="224">
        <f>BK137+BK154+BK182+BK185</f>
        <v>0</v>
      </c>
    </row>
    <row r="137" s="12" customFormat="1" ht="22.8" customHeight="1">
      <c r="A137" s="12"/>
      <c r="B137" s="212"/>
      <c r="C137" s="213"/>
      <c r="D137" s="214" t="s">
        <v>81</v>
      </c>
      <c r="E137" s="225" t="s">
        <v>165</v>
      </c>
      <c r="F137" s="225" t="s">
        <v>267</v>
      </c>
      <c r="G137" s="213"/>
      <c r="H137" s="213"/>
      <c r="I137" s="216"/>
      <c r="J137" s="226">
        <f>BK137</f>
        <v>0</v>
      </c>
      <c r="K137" s="213"/>
      <c r="L137" s="217"/>
      <c r="M137" s="218"/>
      <c r="N137" s="219"/>
      <c r="O137" s="219"/>
      <c r="P137" s="220">
        <f>SUM(P138:P153)</f>
        <v>0</v>
      </c>
      <c r="Q137" s="219"/>
      <c r="R137" s="220">
        <f>SUM(R138:R153)</f>
        <v>0.39196852999999998</v>
      </c>
      <c r="S137" s="219"/>
      <c r="T137" s="221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89</v>
      </c>
      <c r="AT137" s="223" t="s">
        <v>81</v>
      </c>
      <c r="AU137" s="223" t="s">
        <v>89</v>
      </c>
      <c r="AY137" s="222" t="s">
        <v>148</v>
      </c>
      <c r="BK137" s="224">
        <f>SUM(BK138:BK153)</f>
        <v>0</v>
      </c>
    </row>
    <row r="138" s="2" customFormat="1" ht="37.8" customHeight="1">
      <c r="A138" s="38"/>
      <c r="B138" s="39"/>
      <c r="C138" s="227" t="s">
        <v>89</v>
      </c>
      <c r="D138" s="227" t="s">
        <v>151</v>
      </c>
      <c r="E138" s="228" t="s">
        <v>268</v>
      </c>
      <c r="F138" s="229" t="s">
        <v>269</v>
      </c>
      <c r="G138" s="230" t="s">
        <v>154</v>
      </c>
      <c r="H138" s="231">
        <v>0.058999999999999997</v>
      </c>
      <c r="I138" s="232"/>
      <c r="J138" s="233">
        <f>ROUND(I138*H138,2)</f>
        <v>0</v>
      </c>
      <c r="K138" s="229" t="s">
        <v>155</v>
      </c>
      <c r="L138" s="44"/>
      <c r="M138" s="234" t="s">
        <v>1</v>
      </c>
      <c r="N138" s="235" t="s">
        <v>47</v>
      </c>
      <c r="O138" s="91"/>
      <c r="P138" s="236">
        <f>O138*H138</f>
        <v>0</v>
      </c>
      <c r="Q138" s="236">
        <v>2.39757</v>
      </c>
      <c r="R138" s="236">
        <f>Q138*H138</f>
        <v>0.14145663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156</v>
      </c>
      <c r="AT138" s="238" t="s">
        <v>151</v>
      </c>
      <c r="AU138" s="238" t="s">
        <v>91</v>
      </c>
      <c r="AY138" s="17" t="s">
        <v>148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89</v>
      </c>
      <c r="BK138" s="239">
        <f>ROUND(I138*H138,2)</f>
        <v>0</v>
      </c>
      <c r="BL138" s="17" t="s">
        <v>156</v>
      </c>
      <c r="BM138" s="238" t="s">
        <v>270</v>
      </c>
    </row>
    <row r="139" s="13" customFormat="1">
      <c r="A139" s="13"/>
      <c r="B139" s="240"/>
      <c r="C139" s="241"/>
      <c r="D139" s="242" t="s">
        <v>158</v>
      </c>
      <c r="E139" s="243" t="s">
        <v>1</v>
      </c>
      <c r="F139" s="244" t="s">
        <v>271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158</v>
      </c>
      <c r="AU139" s="250" t="s">
        <v>91</v>
      </c>
      <c r="AV139" s="13" t="s">
        <v>89</v>
      </c>
      <c r="AW139" s="13" t="s">
        <v>36</v>
      </c>
      <c r="AX139" s="13" t="s">
        <v>82</v>
      </c>
      <c r="AY139" s="250" t="s">
        <v>148</v>
      </c>
    </row>
    <row r="140" s="13" customFormat="1">
      <c r="A140" s="13"/>
      <c r="B140" s="240"/>
      <c r="C140" s="241"/>
      <c r="D140" s="242" t="s">
        <v>158</v>
      </c>
      <c r="E140" s="243" t="s">
        <v>1</v>
      </c>
      <c r="F140" s="244" t="s">
        <v>272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158</v>
      </c>
      <c r="AU140" s="250" t="s">
        <v>91</v>
      </c>
      <c r="AV140" s="13" t="s">
        <v>89</v>
      </c>
      <c r="AW140" s="13" t="s">
        <v>36</v>
      </c>
      <c r="AX140" s="13" t="s">
        <v>82</v>
      </c>
      <c r="AY140" s="250" t="s">
        <v>148</v>
      </c>
    </row>
    <row r="141" s="14" customFormat="1">
      <c r="A141" s="14"/>
      <c r="B141" s="251"/>
      <c r="C141" s="252"/>
      <c r="D141" s="242" t="s">
        <v>158</v>
      </c>
      <c r="E141" s="253" t="s">
        <v>1</v>
      </c>
      <c r="F141" s="254" t="s">
        <v>273</v>
      </c>
      <c r="G141" s="252"/>
      <c r="H141" s="255">
        <v>0.058999999999999997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158</v>
      </c>
      <c r="AU141" s="261" t="s">
        <v>91</v>
      </c>
      <c r="AV141" s="14" t="s">
        <v>91</v>
      </c>
      <c r="AW141" s="14" t="s">
        <v>36</v>
      </c>
      <c r="AX141" s="14" t="s">
        <v>82</v>
      </c>
      <c r="AY141" s="261" t="s">
        <v>148</v>
      </c>
    </row>
    <row r="142" s="15" customFormat="1">
      <c r="A142" s="15"/>
      <c r="B142" s="262"/>
      <c r="C142" s="263"/>
      <c r="D142" s="242" t="s">
        <v>158</v>
      </c>
      <c r="E142" s="264" t="s">
        <v>1</v>
      </c>
      <c r="F142" s="265" t="s">
        <v>161</v>
      </c>
      <c r="G142" s="263"/>
      <c r="H142" s="266">
        <v>0.058999999999999997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158</v>
      </c>
      <c r="AU142" s="272" t="s">
        <v>91</v>
      </c>
      <c r="AV142" s="15" t="s">
        <v>156</v>
      </c>
      <c r="AW142" s="15" t="s">
        <v>36</v>
      </c>
      <c r="AX142" s="15" t="s">
        <v>89</v>
      </c>
      <c r="AY142" s="272" t="s">
        <v>148</v>
      </c>
    </row>
    <row r="143" s="2" customFormat="1" ht="37.8" customHeight="1">
      <c r="A143" s="38"/>
      <c r="B143" s="39"/>
      <c r="C143" s="227" t="s">
        <v>91</v>
      </c>
      <c r="D143" s="227" t="s">
        <v>151</v>
      </c>
      <c r="E143" s="228" t="s">
        <v>274</v>
      </c>
      <c r="F143" s="229" t="s">
        <v>275</v>
      </c>
      <c r="G143" s="230" t="s">
        <v>168</v>
      </c>
      <c r="H143" s="231">
        <v>0.29999999999999999</v>
      </c>
      <c r="I143" s="232"/>
      <c r="J143" s="233">
        <f>ROUND(I143*H143,2)</f>
        <v>0</v>
      </c>
      <c r="K143" s="229" t="s">
        <v>155</v>
      </c>
      <c r="L143" s="44"/>
      <c r="M143" s="234" t="s">
        <v>1</v>
      </c>
      <c r="N143" s="235" t="s">
        <v>47</v>
      </c>
      <c r="O143" s="91"/>
      <c r="P143" s="236">
        <f>O143*H143</f>
        <v>0</v>
      </c>
      <c r="Q143" s="236">
        <v>0.25364999999999999</v>
      </c>
      <c r="R143" s="236">
        <f>Q143*H143</f>
        <v>0.076094999999999996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156</v>
      </c>
      <c r="AT143" s="238" t="s">
        <v>151</v>
      </c>
      <c r="AU143" s="238" t="s">
        <v>91</v>
      </c>
      <c r="AY143" s="17" t="s">
        <v>148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89</v>
      </c>
      <c r="BK143" s="239">
        <f>ROUND(I143*H143,2)</f>
        <v>0</v>
      </c>
      <c r="BL143" s="17" t="s">
        <v>156</v>
      </c>
      <c r="BM143" s="238" t="s">
        <v>276</v>
      </c>
    </row>
    <row r="144" s="13" customFormat="1">
      <c r="A144" s="13"/>
      <c r="B144" s="240"/>
      <c r="C144" s="241"/>
      <c r="D144" s="242" t="s">
        <v>158</v>
      </c>
      <c r="E144" s="243" t="s">
        <v>1</v>
      </c>
      <c r="F144" s="244" t="s">
        <v>277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158</v>
      </c>
      <c r="AU144" s="250" t="s">
        <v>91</v>
      </c>
      <c r="AV144" s="13" t="s">
        <v>89</v>
      </c>
      <c r="AW144" s="13" t="s">
        <v>36</v>
      </c>
      <c r="AX144" s="13" t="s">
        <v>82</v>
      </c>
      <c r="AY144" s="250" t="s">
        <v>148</v>
      </c>
    </row>
    <row r="145" s="13" customFormat="1">
      <c r="A145" s="13"/>
      <c r="B145" s="240"/>
      <c r="C145" s="241"/>
      <c r="D145" s="242" t="s">
        <v>158</v>
      </c>
      <c r="E145" s="243" t="s">
        <v>1</v>
      </c>
      <c r="F145" s="244" t="s">
        <v>272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158</v>
      </c>
      <c r="AU145" s="250" t="s">
        <v>91</v>
      </c>
      <c r="AV145" s="13" t="s">
        <v>89</v>
      </c>
      <c r="AW145" s="13" t="s">
        <v>36</v>
      </c>
      <c r="AX145" s="13" t="s">
        <v>82</v>
      </c>
      <c r="AY145" s="250" t="s">
        <v>148</v>
      </c>
    </row>
    <row r="146" s="14" customFormat="1">
      <c r="A146" s="14"/>
      <c r="B146" s="251"/>
      <c r="C146" s="252"/>
      <c r="D146" s="242" t="s">
        <v>158</v>
      </c>
      <c r="E146" s="253" t="s">
        <v>1</v>
      </c>
      <c r="F146" s="254" t="s">
        <v>278</v>
      </c>
      <c r="G146" s="252"/>
      <c r="H146" s="255">
        <v>0.29999999999999999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158</v>
      </c>
      <c r="AU146" s="261" t="s">
        <v>91</v>
      </c>
      <c r="AV146" s="14" t="s">
        <v>91</v>
      </c>
      <c r="AW146" s="14" t="s">
        <v>36</v>
      </c>
      <c r="AX146" s="14" t="s">
        <v>82</v>
      </c>
      <c r="AY146" s="261" t="s">
        <v>148</v>
      </c>
    </row>
    <row r="147" s="15" customFormat="1">
      <c r="A147" s="15"/>
      <c r="B147" s="262"/>
      <c r="C147" s="263"/>
      <c r="D147" s="242" t="s">
        <v>158</v>
      </c>
      <c r="E147" s="264" t="s">
        <v>1</v>
      </c>
      <c r="F147" s="265" t="s">
        <v>161</v>
      </c>
      <c r="G147" s="263"/>
      <c r="H147" s="266">
        <v>0.29999999999999999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2" t="s">
        <v>158</v>
      </c>
      <c r="AU147" s="272" t="s">
        <v>91</v>
      </c>
      <c r="AV147" s="15" t="s">
        <v>156</v>
      </c>
      <c r="AW147" s="15" t="s">
        <v>36</v>
      </c>
      <c r="AX147" s="15" t="s">
        <v>89</v>
      </c>
      <c r="AY147" s="272" t="s">
        <v>148</v>
      </c>
    </row>
    <row r="148" s="2" customFormat="1" ht="37.8" customHeight="1">
      <c r="A148" s="38"/>
      <c r="B148" s="39"/>
      <c r="C148" s="227" t="s">
        <v>165</v>
      </c>
      <c r="D148" s="227" t="s">
        <v>151</v>
      </c>
      <c r="E148" s="228" t="s">
        <v>279</v>
      </c>
      <c r="F148" s="229" t="s">
        <v>280</v>
      </c>
      <c r="G148" s="230" t="s">
        <v>168</v>
      </c>
      <c r="H148" s="231">
        <v>1.4139999999999999</v>
      </c>
      <c r="I148" s="232"/>
      <c r="J148" s="233">
        <f>ROUND(I148*H148,2)</f>
        <v>0</v>
      </c>
      <c r="K148" s="229" t="s">
        <v>155</v>
      </c>
      <c r="L148" s="44"/>
      <c r="M148" s="234" t="s">
        <v>1</v>
      </c>
      <c r="N148" s="235" t="s">
        <v>47</v>
      </c>
      <c r="O148" s="91"/>
      <c r="P148" s="236">
        <f>O148*H148</f>
        <v>0</v>
      </c>
      <c r="Q148" s="236">
        <v>0.12335</v>
      </c>
      <c r="R148" s="236">
        <f>Q148*H148</f>
        <v>0.17441689999999999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156</v>
      </c>
      <c r="AT148" s="238" t="s">
        <v>151</v>
      </c>
      <c r="AU148" s="238" t="s">
        <v>91</v>
      </c>
      <c r="AY148" s="17" t="s">
        <v>148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89</v>
      </c>
      <c r="BK148" s="239">
        <f>ROUND(I148*H148,2)</f>
        <v>0</v>
      </c>
      <c r="BL148" s="17" t="s">
        <v>156</v>
      </c>
      <c r="BM148" s="238" t="s">
        <v>281</v>
      </c>
    </row>
    <row r="149" s="13" customFormat="1">
      <c r="A149" s="13"/>
      <c r="B149" s="240"/>
      <c r="C149" s="241"/>
      <c r="D149" s="242" t="s">
        <v>158</v>
      </c>
      <c r="E149" s="243" t="s">
        <v>1</v>
      </c>
      <c r="F149" s="244" t="s">
        <v>282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158</v>
      </c>
      <c r="AU149" s="250" t="s">
        <v>91</v>
      </c>
      <c r="AV149" s="13" t="s">
        <v>89</v>
      </c>
      <c r="AW149" s="13" t="s">
        <v>36</v>
      </c>
      <c r="AX149" s="13" t="s">
        <v>82</v>
      </c>
      <c r="AY149" s="250" t="s">
        <v>148</v>
      </c>
    </row>
    <row r="150" s="13" customFormat="1">
      <c r="A150" s="13"/>
      <c r="B150" s="240"/>
      <c r="C150" s="241"/>
      <c r="D150" s="242" t="s">
        <v>158</v>
      </c>
      <c r="E150" s="243" t="s">
        <v>1</v>
      </c>
      <c r="F150" s="244" t="s">
        <v>283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158</v>
      </c>
      <c r="AU150" s="250" t="s">
        <v>91</v>
      </c>
      <c r="AV150" s="13" t="s">
        <v>89</v>
      </c>
      <c r="AW150" s="13" t="s">
        <v>36</v>
      </c>
      <c r="AX150" s="13" t="s">
        <v>82</v>
      </c>
      <c r="AY150" s="250" t="s">
        <v>148</v>
      </c>
    </row>
    <row r="151" s="14" customFormat="1">
      <c r="A151" s="14"/>
      <c r="B151" s="251"/>
      <c r="C151" s="252"/>
      <c r="D151" s="242" t="s">
        <v>158</v>
      </c>
      <c r="E151" s="253" t="s">
        <v>1</v>
      </c>
      <c r="F151" s="254" t="s">
        <v>284</v>
      </c>
      <c r="G151" s="252"/>
      <c r="H151" s="255">
        <v>3.4340000000000002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158</v>
      </c>
      <c r="AU151" s="261" t="s">
        <v>91</v>
      </c>
      <c r="AV151" s="14" t="s">
        <v>91</v>
      </c>
      <c r="AW151" s="14" t="s">
        <v>36</v>
      </c>
      <c r="AX151" s="14" t="s">
        <v>82</v>
      </c>
      <c r="AY151" s="261" t="s">
        <v>148</v>
      </c>
    </row>
    <row r="152" s="14" customFormat="1">
      <c r="A152" s="14"/>
      <c r="B152" s="251"/>
      <c r="C152" s="252"/>
      <c r="D152" s="242" t="s">
        <v>158</v>
      </c>
      <c r="E152" s="253" t="s">
        <v>1</v>
      </c>
      <c r="F152" s="254" t="s">
        <v>285</v>
      </c>
      <c r="G152" s="252"/>
      <c r="H152" s="255">
        <v>-2.02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158</v>
      </c>
      <c r="AU152" s="261" t="s">
        <v>91</v>
      </c>
      <c r="AV152" s="14" t="s">
        <v>91</v>
      </c>
      <c r="AW152" s="14" t="s">
        <v>36</v>
      </c>
      <c r="AX152" s="14" t="s">
        <v>82</v>
      </c>
      <c r="AY152" s="261" t="s">
        <v>148</v>
      </c>
    </row>
    <row r="153" s="15" customFormat="1">
      <c r="A153" s="15"/>
      <c r="B153" s="262"/>
      <c r="C153" s="263"/>
      <c r="D153" s="242" t="s">
        <v>158</v>
      </c>
      <c r="E153" s="264" t="s">
        <v>1</v>
      </c>
      <c r="F153" s="265" t="s">
        <v>161</v>
      </c>
      <c r="G153" s="263"/>
      <c r="H153" s="266">
        <v>1.4139999999999999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2" t="s">
        <v>158</v>
      </c>
      <c r="AU153" s="272" t="s">
        <v>91</v>
      </c>
      <c r="AV153" s="15" t="s">
        <v>156</v>
      </c>
      <c r="AW153" s="15" t="s">
        <v>36</v>
      </c>
      <c r="AX153" s="15" t="s">
        <v>89</v>
      </c>
      <c r="AY153" s="272" t="s">
        <v>148</v>
      </c>
    </row>
    <row r="154" s="12" customFormat="1" ht="22.8" customHeight="1">
      <c r="A154" s="12"/>
      <c r="B154" s="212"/>
      <c r="C154" s="213"/>
      <c r="D154" s="214" t="s">
        <v>81</v>
      </c>
      <c r="E154" s="225" t="s">
        <v>182</v>
      </c>
      <c r="F154" s="225" t="s">
        <v>286</v>
      </c>
      <c r="G154" s="213"/>
      <c r="H154" s="213"/>
      <c r="I154" s="216"/>
      <c r="J154" s="226">
        <f>BK154</f>
        <v>0</v>
      </c>
      <c r="K154" s="213"/>
      <c r="L154" s="217"/>
      <c r="M154" s="218"/>
      <c r="N154" s="219"/>
      <c r="O154" s="219"/>
      <c r="P154" s="220">
        <f>SUM(P155:P181)</f>
        <v>0</v>
      </c>
      <c r="Q154" s="219"/>
      <c r="R154" s="220">
        <f>SUM(R155:R181)</f>
        <v>14.04305681</v>
      </c>
      <c r="S154" s="219"/>
      <c r="T154" s="221">
        <f>SUM(T155:T181)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89</v>
      </c>
      <c r="AT154" s="223" t="s">
        <v>81</v>
      </c>
      <c r="AU154" s="223" t="s">
        <v>89</v>
      </c>
      <c r="AY154" s="222" t="s">
        <v>148</v>
      </c>
      <c r="BK154" s="224">
        <f>SUM(BK155:BK181)</f>
        <v>0</v>
      </c>
    </row>
    <row r="155" s="2" customFormat="1" ht="33" customHeight="1">
      <c r="A155" s="38"/>
      <c r="B155" s="39"/>
      <c r="C155" s="227" t="s">
        <v>156</v>
      </c>
      <c r="D155" s="227" t="s">
        <v>151</v>
      </c>
      <c r="E155" s="228" t="s">
        <v>287</v>
      </c>
      <c r="F155" s="229" t="s">
        <v>288</v>
      </c>
      <c r="G155" s="230" t="s">
        <v>154</v>
      </c>
      <c r="H155" s="231">
        <v>5.3739999999999997</v>
      </c>
      <c r="I155" s="232"/>
      <c r="J155" s="233">
        <f>ROUND(I155*H155,2)</f>
        <v>0</v>
      </c>
      <c r="K155" s="229" t="s">
        <v>155</v>
      </c>
      <c r="L155" s="44"/>
      <c r="M155" s="234" t="s">
        <v>1</v>
      </c>
      <c r="N155" s="235" t="s">
        <v>47</v>
      </c>
      <c r="O155" s="91"/>
      <c r="P155" s="236">
        <f>O155*H155</f>
        <v>0</v>
      </c>
      <c r="Q155" s="236">
        <v>2.5018699999999998</v>
      </c>
      <c r="R155" s="236">
        <f>Q155*H155</f>
        <v>13.445049379999999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156</v>
      </c>
      <c r="AT155" s="238" t="s">
        <v>151</v>
      </c>
      <c r="AU155" s="238" t="s">
        <v>91</v>
      </c>
      <c r="AY155" s="17" t="s">
        <v>148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89</v>
      </c>
      <c r="BK155" s="239">
        <f>ROUND(I155*H155,2)</f>
        <v>0</v>
      </c>
      <c r="BL155" s="17" t="s">
        <v>156</v>
      </c>
      <c r="BM155" s="238" t="s">
        <v>289</v>
      </c>
    </row>
    <row r="156" s="13" customFormat="1">
      <c r="A156" s="13"/>
      <c r="B156" s="240"/>
      <c r="C156" s="241"/>
      <c r="D156" s="242" t="s">
        <v>158</v>
      </c>
      <c r="E156" s="243" t="s">
        <v>1</v>
      </c>
      <c r="F156" s="244" t="s">
        <v>290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158</v>
      </c>
      <c r="AU156" s="250" t="s">
        <v>91</v>
      </c>
      <c r="AV156" s="13" t="s">
        <v>89</v>
      </c>
      <c r="AW156" s="13" t="s">
        <v>36</v>
      </c>
      <c r="AX156" s="13" t="s">
        <v>82</v>
      </c>
      <c r="AY156" s="250" t="s">
        <v>148</v>
      </c>
    </row>
    <row r="157" s="13" customFormat="1">
      <c r="A157" s="13"/>
      <c r="B157" s="240"/>
      <c r="C157" s="241"/>
      <c r="D157" s="242" t="s">
        <v>158</v>
      </c>
      <c r="E157" s="243" t="s">
        <v>1</v>
      </c>
      <c r="F157" s="244" t="s">
        <v>291</v>
      </c>
      <c r="G157" s="241"/>
      <c r="H157" s="243" t="s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158</v>
      </c>
      <c r="AU157" s="250" t="s">
        <v>91</v>
      </c>
      <c r="AV157" s="13" t="s">
        <v>89</v>
      </c>
      <c r="AW157" s="13" t="s">
        <v>36</v>
      </c>
      <c r="AX157" s="13" t="s">
        <v>82</v>
      </c>
      <c r="AY157" s="250" t="s">
        <v>148</v>
      </c>
    </row>
    <row r="158" s="13" customFormat="1">
      <c r="A158" s="13"/>
      <c r="B158" s="240"/>
      <c r="C158" s="241"/>
      <c r="D158" s="242" t="s">
        <v>158</v>
      </c>
      <c r="E158" s="243" t="s">
        <v>1</v>
      </c>
      <c r="F158" s="244" t="s">
        <v>292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158</v>
      </c>
      <c r="AU158" s="250" t="s">
        <v>91</v>
      </c>
      <c r="AV158" s="13" t="s">
        <v>89</v>
      </c>
      <c r="AW158" s="13" t="s">
        <v>36</v>
      </c>
      <c r="AX158" s="13" t="s">
        <v>82</v>
      </c>
      <c r="AY158" s="250" t="s">
        <v>148</v>
      </c>
    </row>
    <row r="159" s="14" customFormat="1">
      <c r="A159" s="14"/>
      <c r="B159" s="251"/>
      <c r="C159" s="252"/>
      <c r="D159" s="242" t="s">
        <v>158</v>
      </c>
      <c r="E159" s="253" t="s">
        <v>1</v>
      </c>
      <c r="F159" s="254" t="s">
        <v>293</v>
      </c>
      <c r="G159" s="252"/>
      <c r="H159" s="255">
        <v>5.3739999999999997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158</v>
      </c>
      <c r="AU159" s="261" t="s">
        <v>91</v>
      </c>
      <c r="AV159" s="14" t="s">
        <v>91</v>
      </c>
      <c r="AW159" s="14" t="s">
        <v>36</v>
      </c>
      <c r="AX159" s="14" t="s">
        <v>82</v>
      </c>
      <c r="AY159" s="261" t="s">
        <v>148</v>
      </c>
    </row>
    <row r="160" s="15" customFormat="1">
      <c r="A160" s="15"/>
      <c r="B160" s="262"/>
      <c r="C160" s="263"/>
      <c r="D160" s="242" t="s">
        <v>158</v>
      </c>
      <c r="E160" s="264" t="s">
        <v>1</v>
      </c>
      <c r="F160" s="265" t="s">
        <v>161</v>
      </c>
      <c r="G160" s="263"/>
      <c r="H160" s="266">
        <v>5.3739999999999997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2" t="s">
        <v>158</v>
      </c>
      <c r="AU160" s="272" t="s">
        <v>91</v>
      </c>
      <c r="AV160" s="15" t="s">
        <v>156</v>
      </c>
      <c r="AW160" s="15" t="s">
        <v>36</v>
      </c>
      <c r="AX160" s="15" t="s">
        <v>89</v>
      </c>
      <c r="AY160" s="272" t="s">
        <v>148</v>
      </c>
    </row>
    <row r="161" s="2" customFormat="1" ht="37.8" customHeight="1">
      <c r="A161" s="38"/>
      <c r="B161" s="39"/>
      <c r="C161" s="227" t="s">
        <v>177</v>
      </c>
      <c r="D161" s="227" t="s">
        <v>151</v>
      </c>
      <c r="E161" s="228" t="s">
        <v>294</v>
      </c>
      <c r="F161" s="229" t="s">
        <v>295</v>
      </c>
      <c r="G161" s="230" t="s">
        <v>154</v>
      </c>
      <c r="H161" s="231">
        <v>5.3739999999999997</v>
      </c>
      <c r="I161" s="232"/>
      <c r="J161" s="233">
        <f>ROUND(I161*H161,2)</f>
        <v>0</v>
      </c>
      <c r="K161" s="229" t="s">
        <v>155</v>
      </c>
      <c r="L161" s="44"/>
      <c r="M161" s="234" t="s">
        <v>1</v>
      </c>
      <c r="N161" s="235" t="s">
        <v>47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156</v>
      </c>
      <c r="AT161" s="238" t="s">
        <v>151</v>
      </c>
      <c r="AU161" s="238" t="s">
        <v>91</v>
      </c>
      <c r="AY161" s="17" t="s">
        <v>148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89</v>
      </c>
      <c r="BK161" s="239">
        <f>ROUND(I161*H161,2)</f>
        <v>0</v>
      </c>
      <c r="BL161" s="17" t="s">
        <v>156</v>
      </c>
      <c r="BM161" s="238" t="s">
        <v>296</v>
      </c>
    </row>
    <row r="162" s="2" customFormat="1" ht="44.25" customHeight="1">
      <c r="A162" s="38"/>
      <c r="B162" s="39"/>
      <c r="C162" s="227" t="s">
        <v>182</v>
      </c>
      <c r="D162" s="227" t="s">
        <v>151</v>
      </c>
      <c r="E162" s="228" t="s">
        <v>297</v>
      </c>
      <c r="F162" s="229" t="s">
        <v>298</v>
      </c>
      <c r="G162" s="230" t="s">
        <v>154</v>
      </c>
      <c r="H162" s="231">
        <v>5.3739999999999997</v>
      </c>
      <c r="I162" s="232"/>
      <c r="J162" s="233">
        <f>ROUND(I162*H162,2)</f>
        <v>0</v>
      </c>
      <c r="K162" s="229" t="s">
        <v>155</v>
      </c>
      <c r="L162" s="44"/>
      <c r="M162" s="234" t="s">
        <v>1</v>
      </c>
      <c r="N162" s="235" t="s">
        <v>47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156</v>
      </c>
      <c r="AT162" s="238" t="s">
        <v>151</v>
      </c>
      <c r="AU162" s="238" t="s">
        <v>91</v>
      </c>
      <c r="AY162" s="17" t="s">
        <v>148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89</v>
      </c>
      <c r="BK162" s="239">
        <f>ROUND(I162*H162,2)</f>
        <v>0</v>
      </c>
      <c r="BL162" s="17" t="s">
        <v>156</v>
      </c>
      <c r="BM162" s="238" t="s">
        <v>299</v>
      </c>
    </row>
    <row r="163" s="2" customFormat="1" ht="37.8" customHeight="1">
      <c r="A163" s="38"/>
      <c r="B163" s="39"/>
      <c r="C163" s="227" t="s">
        <v>192</v>
      </c>
      <c r="D163" s="227" t="s">
        <v>151</v>
      </c>
      <c r="E163" s="228" t="s">
        <v>300</v>
      </c>
      <c r="F163" s="229" t="s">
        <v>301</v>
      </c>
      <c r="G163" s="230" t="s">
        <v>154</v>
      </c>
      <c r="H163" s="231">
        <v>5.3739999999999997</v>
      </c>
      <c r="I163" s="232"/>
      <c r="J163" s="233">
        <f>ROUND(I163*H163,2)</f>
        <v>0</v>
      </c>
      <c r="K163" s="229" t="s">
        <v>155</v>
      </c>
      <c r="L163" s="44"/>
      <c r="M163" s="234" t="s">
        <v>1</v>
      </c>
      <c r="N163" s="235" t="s">
        <v>47</v>
      </c>
      <c r="O163" s="91"/>
      <c r="P163" s="236">
        <f>O163*H163</f>
        <v>0</v>
      </c>
      <c r="Q163" s="236">
        <v>0.020199999999999999</v>
      </c>
      <c r="R163" s="236">
        <f>Q163*H163</f>
        <v>0.10855479999999999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156</v>
      </c>
      <c r="AT163" s="238" t="s">
        <v>151</v>
      </c>
      <c r="AU163" s="238" t="s">
        <v>91</v>
      </c>
      <c r="AY163" s="17" t="s">
        <v>148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89</v>
      </c>
      <c r="BK163" s="239">
        <f>ROUND(I163*H163,2)</f>
        <v>0</v>
      </c>
      <c r="BL163" s="17" t="s">
        <v>156</v>
      </c>
      <c r="BM163" s="238" t="s">
        <v>302</v>
      </c>
    </row>
    <row r="164" s="2" customFormat="1" ht="21.75" customHeight="1">
      <c r="A164" s="38"/>
      <c r="B164" s="39"/>
      <c r="C164" s="227" t="s">
        <v>197</v>
      </c>
      <c r="D164" s="227" t="s">
        <v>151</v>
      </c>
      <c r="E164" s="228" t="s">
        <v>303</v>
      </c>
      <c r="F164" s="229" t="s">
        <v>304</v>
      </c>
      <c r="G164" s="230" t="s">
        <v>195</v>
      </c>
      <c r="H164" s="231">
        <v>0.23899999999999999</v>
      </c>
      <c r="I164" s="232"/>
      <c r="J164" s="233">
        <f>ROUND(I164*H164,2)</f>
        <v>0</v>
      </c>
      <c r="K164" s="229" t="s">
        <v>155</v>
      </c>
      <c r="L164" s="44"/>
      <c r="M164" s="234" t="s">
        <v>1</v>
      </c>
      <c r="N164" s="235" t="s">
        <v>47</v>
      </c>
      <c r="O164" s="91"/>
      <c r="P164" s="236">
        <f>O164*H164</f>
        <v>0</v>
      </c>
      <c r="Q164" s="236">
        <v>1.06277</v>
      </c>
      <c r="R164" s="236">
        <f>Q164*H164</f>
        <v>0.25400202999999999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156</v>
      </c>
      <c r="AT164" s="238" t="s">
        <v>151</v>
      </c>
      <c r="AU164" s="238" t="s">
        <v>91</v>
      </c>
      <c r="AY164" s="17" t="s">
        <v>148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89</v>
      </c>
      <c r="BK164" s="239">
        <f>ROUND(I164*H164,2)</f>
        <v>0</v>
      </c>
      <c r="BL164" s="17" t="s">
        <v>156</v>
      </c>
      <c r="BM164" s="238" t="s">
        <v>305</v>
      </c>
    </row>
    <row r="165" s="13" customFormat="1">
      <c r="A165" s="13"/>
      <c r="B165" s="240"/>
      <c r="C165" s="241"/>
      <c r="D165" s="242" t="s">
        <v>158</v>
      </c>
      <c r="E165" s="243" t="s">
        <v>1</v>
      </c>
      <c r="F165" s="244" t="s">
        <v>306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158</v>
      </c>
      <c r="AU165" s="250" t="s">
        <v>91</v>
      </c>
      <c r="AV165" s="13" t="s">
        <v>89</v>
      </c>
      <c r="AW165" s="13" t="s">
        <v>36</v>
      </c>
      <c r="AX165" s="13" t="s">
        <v>82</v>
      </c>
      <c r="AY165" s="250" t="s">
        <v>148</v>
      </c>
    </row>
    <row r="166" s="13" customFormat="1">
      <c r="A166" s="13"/>
      <c r="B166" s="240"/>
      <c r="C166" s="241"/>
      <c r="D166" s="242" t="s">
        <v>158</v>
      </c>
      <c r="E166" s="243" t="s">
        <v>1</v>
      </c>
      <c r="F166" s="244" t="s">
        <v>291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158</v>
      </c>
      <c r="AU166" s="250" t="s">
        <v>91</v>
      </c>
      <c r="AV166" s="13" t="s">
        <v>89</v>
      </c>
      <c r="AW166" s="13" t="s">
        <v>36</v>
      </c>
      <c r="AX166" s="13" t="s">
        <v>82</v>
      </c>
      <c r="AY166" s="250" t="s">
        <v>148</v>
      </c>
    </row>
    <row r="167" s="13" customFormat="1">
      <c r="A167" s="13"/>
      <c r="B167" s="240"/>
      <c r="C167" s="241"/>
      <c r="D167" s="242" t="s">
        <v>158</v>
      </c>
      <c r="E167" s="243" t="s">
        <v>1</v>
      </c>
      <c r="F167" s="244" t="s">
        <v>292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158</v>
      </c>
      <c r="AU167" s="250" t="s">
        <v>91</v>
      </c>
      <c r="AV167" s="13" t="s">
        <v>89</v>
      </c>
      <c r="AW167" s="13" t="s">
        <v>36</v>
      </c>
      <c r="AX167" s="13" t="s">
        <v>82</v>
      </c>
      <c r="AY167" s="250" t="s">
        <v>148</v>
      </c>
    </row>
    <row r="168" s="14" customFormat="1">
      <c r="A168" s="14"/>
      <c r="B168" s="251"/>
      <c r="C168" s="252"/>
      <c r="D168" s="242" t="s">
        <v>158</v>
      </c>
      <c r="E168" s="253" t="s">
        <v>1</v>
      </c>
      <c r="F168" s="254" t="s">
        <v>307</v>
      </c>
      <c r="G168" s="252"/>
      <c r="H168" s="255">
        <v>0.23899999999999999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158</v>
      </c>
      <c r="AU168" s="261" t="s">
        <v>91</v>
      </c>
      <c r="AV168" s="14" t="s">
        <v>91</v>
      </c>
      <c r="AW168" s="14" t="s">
        <v>36</v>
      </c>
      <c r="AX168" s="14" t="s">
        <v>82</v>
      </c>
      <c r="AY168" s="261" t="s">
        <v>148</v>
      </c>
    </row>
    <row r="169" s="15" customFormat="1">
      <c r="A169" s="15"/>
      <c r="B169" s="262"/>
      <c r="C169" s="263"/>
      <c r="D169" s="242" t="s">
        <v>158</v>
      </c>
      <c r="E169" s="264" t="s">
        <v>1</v>
      </c>
      <c r="F169" s="265" t="s">
        <v>161</v>
      </c>
      <c r="G169" s="263"/>
      <c r="H169" s="266">
        <v>0.23899999999999999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158</v>
      </c>
      <c r="AU169" s="272" t="s">
        <v>91</v>
      </c>
      <c r="AV169" s="15" t="s">
        <v>156</v>
      </c>
      <c r="AW169" s="15" t="s">
        <v>36</v>
      </c>
      <c r="AX169" s="15" t="s">
        <v>89</v>
      </c>
      <c r="AY169" s="272" t="s">
        <v>148</v>
      </c>
    </row>
    <row r="170" s="2" customFormat="1" ht="37.8" customHeight="1">
      <c r="A170" s="38"/>
      <c r="B170" s="39"/>
      <c r="C170" s="227" t="s">
        <v>149</v>
      </c>
      <c r="D170" s="227" t="s">
        <v>151</v>
      </c>
      <c r="E170" s="228" t="s">
        <v>308</v>
      </c>
      <c r="F170" s="229" t="s">
        <v>309</v>
      </c>
      <c r="G170" s="230" t="s">
        <v>168</v>
      </c>
      <c r="H170" s="231">
        <v>44.780000000000001</v>
      </c>
      <c r="I170" s="232"/>
      <c r="J170" s="233">
        <f>ROUND(I170*H170,2)</f>
        <v>0</v>
      </c>
      <c r="K170" s="229" t="s">
        <v>155</v>
      </c>
      <c r="L170" s="44"/>
      <c r="M170" s="234" t="s">
        <v>1</v>
      </c>
      <c r="N170" s="235" t="s">
        <v>47</v>
      </c>
      <c r="O170" s="91"/>
      <c r="P170" s="236">
        <f>O170*H170</f>
        <v>0</v>
      </c>
      <c r="Q170" s="236">
        <v>0.0052399999999999999</v>
      </c>
      <c r="R170" s="236">
        <f>Q170*H170</f>
        <v>0.2346472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156</v>
      </c>
      <c r="AT170" s="238" t="s">
        <v>151</v>
      </c>
      <c r="AU170" s="238" t="s">
        <v>91</v>
      </c>
      <c r="AY170" s="17" t="s">
        <v>148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89</v>
      </c>
      <c r="BK170" s="239">
        <f>ROUND(I170*H170,2)</f>
        <v>0</v>
      </c>
      <c r="BL170" s="17" t="s">
        <v>156</v>
      </c>
      <c r="BM170" s="238" t="s">
        <v>310</v>
      </c>
    </row>
    <row r="171" s="13" customFormat="1">
      <c r="A171" s="13"/>
      <c r="B171" s="240"/>
      <c r="C171" s="241"/>
      <c r="D171" s="242" t="s">
        <v>158</v>
      </c>
      <c r="E171" s="243" t="s">
        <v>1</v>
      </c>
      <c r="F171" s="244" t="s">
        <v>311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158</v>
      </c>
      <c r="AU171" s="250" t="s">
        <v>91</v>
      </c>
      <c r="AV171" s="13" t="s">
        <v>89</v>
      </c>
      <c r="AW171" s="13" t="s">
        <v>36</v>
      </c>
      <c r="AX171" s="13" t="s">
        <v>82</v>
      </c>
      <c r="AY171" s="250" t="s">
        <v>148</v>
      </c>
    </row>
    <row r="172" s="13" customFormat="1">
      <c r="A172" s="13"/>
      <c r="B172" s="240"/>
      <c r="C172" s="241"/>
      <c r="D172" s="242" t="s">
        <v>158</v>
      </c>
      <c r="E172" s="243" t="s">
        <v>1</v>
      </c>
      <c r="F172" s="244" t="s">
        <v>291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158</v>
      </c>
      <c r="AU172" s="250" t="s">
        <v>91</v>
      </c>
      <c r="AV172" s="13" t="s">
        <v>89</v>
      </c>
      <c r="AW172" s="13" t="s">
        <v>36</v>
      </c>
      <c r="AX172" s="13" t="s">
        <v>82</v>
      </c>
      <c r="AY172" s="250" t="s">
        <v>148</v>
      </c>
    </row>
    <row r="173" s="13" customFormat="1">
      <c r="A173" s="13"/>
      <c r="B173" s="240"/>
      <c r="C173" s="241"/>
      <c r="D173" s="242" t="s">
        <v>158</v>
      </c>
      <c r="E173" s="243" t="s">
        <v>1</v>
      </c>
      <c r="F173" s="244" t="s">
        <v>292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158</v>
      </c>
      <c r="AU173" s="250" t="s">
        <v>91</v>
      </c>
      <c r="AV173" s="13" t="s">
        <v>89</v>
      </c>
      <c r="AW173" s="13" t="s">
        <v>36</v>
      </c>
      <c r="AX173" s="13" t="s">
        <v>82</v>
      </c>
      <c r="AY173" s="250" t="s">
        <v>148</v>
      </c>
    </row>
    <row r="174" s="14" customFormat="1">
      <c r="A174" s="14"/>
      <c r="B174" s="251"/>
      <c r="C174" s="252"/>
      <c r="D174" s="242" t="s">
        <v>158</v>
      </c>
      <c r="E174" s="253" t="s">
        <v>1</v>
      </c>
      <c r="F174" s="254" t="s">
        <v>312</v>
      </c>
      <c r="G174" s="252"/>
      <c r="H174" s="255">
        <v>44.780000000000001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158</v>
      </c>
      <c r="AU174" s="261" t="s">
        <v>91</v>
      </c>
      <c r="AV174" s="14" t="s">
        <v>91</v>
      </c>
      <c r="AW174" s="14" t="s">
        <v>36</v>
      </c>
      <c r="AX174" s="14" t="s">
        <v>82</v>
      </c>
      <c r="AY174" s="261" t="s">
        <v>148</v>
      </c>
    </row>
    <row r="175" s="15" customFormat="1">
      <c r="A175" s="15"/>
      <c r="B175" s="262"/>
      <c r="C175" s="263"/>
      <c r="D175" s="242" t="s">
        <v>158</v>
      </c>
      <c r="E175" s="264" t="s">
        <v>1</v>
      </c>
      <c r="F175" s="265" t="s">
        <v>161</v>
      </c>
      <c r="G175" s="263"/>
      <c r="H175" s="266">
        <v>44.780000000000001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2" t="s">
        <v>158</v>
      </c>
      <c r="AU175" s="272" t="s">
        <v>91</v>
      </c>
      <c r="AV175" s="15" t="s">
        <v>156</v>
      </c>
      <c r="AW175" s="15" t="s">
        <v>36</v>
      </c>
      <c r="AX175" s="15" t="s">
        <v>89</v>
      </c>
      <c r="AY175" s="272" t="s">
        <v>148</v>
      </c>
    </row>
    <row r="176" s="2" customFormat="1" ht="37.8" customHeight="1">
      <c r="A176" s="38"/>
      <c r="B176" s="39"/>
      <c r="C176" s="227" t="s">
        <v>204</v>
      </c>
      <c r="D176" s="227" t="s">
        <v>151</v>
      </c>
      <c r="E176" s="228" t="s">
        <v>313</v>
      </c>
      <c r="F176" s="229" t="s">
        <v>314</v>
      </c>
      <c r="G176" s="230" t="s">
        <v>220</v>
      </c>
      <c r="H176" s="231">
        <v>26.780000000000001</v>
      </c>
      <c r="I176" s="232"/>
      <c r="J176" s="233">
        <f>ROUND(I176*H176,2)</f>
        <v>0</v>
      </c>
      <c r="K176" s="229" t="s">
        <v>155</v>
      </c>
      <c r="L176" s="44"/>
      <c r="M176" s="234" t="s">
        <v>1</v>
      </c>
      <c r="N176" s="235" t="s">
        <v>47</v>
      </c>
      <c r="O176" s="91"/>
      <c r="P176" s="236">
        <f>O176*H176</f>
        <v>0</v>
      </c>
      <c r="Q176" s="236">
        <v>3.0000000000000001E-05</v>
      </c>
      <c r="R176" s="236">
        <f>Q176*H176</f>
        <v>0.00080340000000000001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156</v>
      </c>
      <c r="AT176" s="238" t="s">
        <v>151</v>
      </c>
      <c r="AU176" s="238" t="s">
        <v>91</v>
      </c>
      <c r="AY176" s="17" t="s">
        <v>148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89</v>
      </c>
      <c r="BK176" s="239">
        <f>ROUND(I176*H176,2)</f>
        <v>0</v>
      </c>
      <c r="BL176" s="17" t="s">
        <v>156</v>
      </c>
      <c r="BM176" s="238" t="s">
        <v>315</v>
      </c>
    </row>
    <row r="177" s="13" customFormat="1">
      <c r="A177" s="13"/>
      <c r="B177" s="240"/>
      <c r="C177" s="241"/>
      <c r="D177" s="242" t="s">
        <v>158</v>
      </c>
      <c r="E177" s="243" t="s">
        <v>1</v>
      </c>
      <c r="F177" s="244" t="s">
        <v>316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158</v>
      </c>
      <c r="AU177" s="250" t="s">
        <v>91</v>
      </c>
      <c r="AV177" s="13" t="s">
        <v>89</v>
      </c>
      <c r="AW177" s="13" t="s">
        <v>36</v>
      </c>
      <c r="AX177" s="13" t="s">
        <v>82</v>
      </c>
      <c r="AY177" s="250" t="s">
        <v>148</v>
      </c>
    </row>
    <row r="178" s="13" customFormat="1">
      <c r="A178" s="13"/>
      <c r="B178" s="240"/>
      <c r="C178" s="241"/>
      <c r="D178" s="242" t="s">
        <v>158</v>
      </c>
      <c r="E178" s="243" t="s">
        <v>1</v>
      </c>
      <c r="F178" s="244" t="s">
        <v>291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158</v>
      </c>
      <c r="AU178" s="250" t="s">
        <v>91</v>
      </c>
      <c r="AV178" s="13" t="s">
        <v>89</v>
      </c>
      <c r="AW178" s="13" t="s">
        <v>36</v>
      </c>
      <c r="AX178" s="13" t="s">
        <v>82</v>
      </c>
      <c r="AY178" s="250" t="s">
        <v>148</v>
      </c>
    </row>
    <row r="179" s="13" customFormat="1">
      <c r="A179" s="13"/>
      <c r="B179" s="240"/>
      <c r="C179" s="241"/>
      <c r="D179" s="242" t="s">
        <v>158</v>
      </c>
      <c r="E179" s="243" t="s">
        <v>1</v>
      </c>
      <c r="F179" s="244" t="s">
        <v>292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158</v>
      </c>
      <c r="AU179" s="250" t="s">
        <v>91</v>
      </c>
      <c r="AV179" s="13" t="s">
        <v>89</v>
      </c>
      <c r="AW179" s="13" t="s">
        <v>36</v>
      </c>
      <c r="AX179" s="13" t="s">
        <v>82</v>
      </c>
      <c r="AY179" s="250" t="s">
        <v>148</v>
      </c>
    </row>
    <row r="180" s="14" customFormat="1">
      <c r="A180" s="14"/>
      <c r="B180" s="251"/>
      <c r="C180" s="252"/>
      <c r="D180" s="242" t="s">
        <v>158</v>
      </c>
      <c r="E180" s="253" t="s">
        <v>1</v>
      </c>
      <c r="F180" s="254" t="s">
        <v>317</v>
      </c>
      <c r="G180" s="252"/>
      <c r="H180" s="255">
        <v>26.780000000000001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158</v>
      </c>
      <c r="AU180" s="261" t="s">
        <v>91</v>
      </c>
      <c r="AV180" s="14" t="s">
        <v>91</v>
      </c>
      <c r="AW180" s="14" t="s">
        <v>36</v>
      </c>
      <c r="AX180" s="14" t="s">
        <v>82</v>
      </c>
      <c r="AY180" s="261" t="s">
        <v>148</v>
      </c>
    </row>
    <row r="181" s="15" customFormat="1">
      <c r="A181" s="15"/>
      <c r="B181" s="262"/>
      <c r="C181" s="263"/>
      <c r="D181" s="242" t="s">
        <v>158</v>
      </c>
      <c r="E181" s="264" t="s">
        <v>1</v>
      </c>
      <c r="F181" s="265" t="s">
        <v>161</v>
      </c>
      <c r="G181" s="263"/>
      <c r="H181" s="266">
        <v>26.780000000000001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2" t="s">
        <v>158</v>
      </c>
      <c r="AU181" s="272" t="s">
        <v>91</v>
      </c>
      <c r="AV181" s="15" t="s">
        <v>156</v>
      </c>
      <c r="AW181" s="15" t="s">
        <v>36</v>
      </c>
      <c r="AX181" s="15" t="s">
        <v>89</v>
      </c>
      <c r="AY181" s="272" t="s">
        <v>148</v>
      </c>
    </row>
    <row r="182" s="12" customFormat="1" ht="22.8" customHeight="1">
      <c r="A182" s="12"/>
      <c r="B182" s="212"/>
      <c r="C182" s="213"/>
      <c r="D182" s="214" t="s">
        <v>81</v>
      </c>
      <c r="E182" s="225" t="s">
        <v>149</v>
      </c>
      <c r="F182" s="225" t="s">
        <v>150</v>
      </c>
      <c r="G182" s="213"/>
      <c r="H182" s="213"/>
      <c r="I182" s="216"/>
      <c r="J182" s="226">
        <f>BK182</f>
        <v>0</v>
      </c>
      <c r="K182" s="213"/>
      <c r="L182" s="217"/>
      <c r="M182" s="218"/>
      <c r="N182" s="219"/>
      <c r="O182" s="219"/>
      <c r="P182" s="220">
        <f>SUM(P183:P184)</f>
        <v>0</v>
      </c>
      <c r="Q182" s="219"/>
      <c r="R182" s="220">
        <f>SUM(R183:R184)</f>
        <v>0.016250000000000001</v>
      </c>
      <c r="S182" s="219"/>
      <c r="T182" s="221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89</v>
      </c>
      <c r="AT182" s="223" t="s">
        <v>81</v>
      </c>
      <c r="AU182" s="223" t="s">
        <v>89</v>
      </c>
      <c r="AY182" s="222" t="s">
        <v>148</v>
      </c>
      <c r="BK182" s="224">
        <f>SUM(BK183:BK184)</f>
        <v>0</v>
      </c>
    </row>
    <row r="183" s="2" customFormat="1" ht="37.8" customHeight="1">
      <c r="A183" s="38"/>
      <c r="B183" s="39"/>
      <c r="C183" s="227" t="s">
        <v>209</v>
      </c>
      <c r="D183" s="227" t="s">
        <v>151</v>
      </c>
      <c r="E183" s="228" t="s">
        <v>318</v>
      </c>
      <c r="F183" s="229" t="s">
        <v>319</v>
      </c>
      <c r="G183" s="230" t="s">
        <v>168</v>
      </c>
      <c r="H183" s="231">
        <v>65</v>
      </c>
      <c r="I183" s="232"/>
      <c r="J183" s="233">
        <f>ROUND(I183*H183,2)</f>
        <v>0</v>
      </c>
      <c r="K183" s="229" t="s">
        <v>155</v>
      </c>
      <c r="L183" s="44"/>
      <c r="M183" s="234" t="s">
        <v>1</v>
      </c>
      <c r="N183" s="235" t="s">
        <v>47</v>
      </c>
      <c r="O183" s="91"/>
      <c r="P183" s="236">
        <f>O183*H183</f>
        <v>0</v>
      </c>
      <c r="Q183" s="236">
        <v>0.00021000000000000001</v>
      </c>
      <c r="R183" s="236">
        <f>Q183*H183</f>
        <v>0.013650000000000001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156</v>
      </c>
      <c r="AT183" s="238" t="s">
        <v>151</v>
      </c>
      <c r="AU183" s="238" t="s">
        <v>91</v>
      </c>
      <c r="AY183" s="17" t="s">
        <v>148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89</v>
      </c>
      <c r="BK183" s="239">
        <f>ROUND(I183*H183,2)</f>
        <v>0</v>
      </c>
      <c r="BL183" s="17" t="s">
        <v>156</v>
      </c>
      <c r="BM183" s="238" t="s">
        <v>320</v>
      </c>
    </row>
    <row r="184" s="2" customFormat="1" ht="37.8" customHeight="1">
      <c r="A184" s="38"/>
      <c r="B184" s="39"/>
      <c r="C184" s="227" t="s">
        <v>217</v>
      </c>
      <c r="D184" s="227" t="s">
        <v>151</v>
      </c>
      <c r="E184" s="228" t="s">
        <v>321</v>
      </c>
      <c r="F184" s="229" t="s">
        <v>322</v>
      </c>
      <c r="G184" s="230" t="s">
        <v>168</v>
      </c>
      <c r="H184" s="231">
        <v>65</v>
      </c>
      <c r="I184" s="232"/>
      <c r="J184" s="233">
        <f>ROUND(I184*H184,2)</f>
        <v>0</v>
      </c>
      <c r="K184" s="229" t="s">
        <v>155</v>
      </c>
      <c r="L184" s="44"/>
      <c r="M184" s="234" t="s">
        <v>1</v>
      </c>
      <c r="N184" s="235" t="s">
        <v>47</v>
      </c>
      <c r="O184" s="91"/>
      <c r="P184" s="236">
        <f>O184*H184</f>
        <v>0</v>
      </c>
      <c r="Q184" s="236">
        <v>4.0000000000000003E-05</v>
      </c>
      <c r="R184" s="236">
        <f>Q184*H184</f>
        <v>0.0026000000000000003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156</v>
      </c>
      <c r="AT184" s="238" t="s">
        <v>151</v>
      </c>
      <c r="AU184" s="238" t="s">
        <v>91</v>
      </c>
      <c r="AY184" s="17" t="s">
        <v>148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89</v>
      </c>
      <c r="BK184" s="239">
        <f>ROUND(I184*H184,2)</f>
        <v>0</v>
      </c>
      <c r="BL184" s="17" t="s">
        <v>156</v>
      </c>
      <c r="BM184" s="238" t="s">
        <v>323</v>
      </c>
    </row>
    <row r="185" s="12" customFormat="1" ht="22.8" customHeight="1">
      <c r="A185" s="12"/>
      <c r="B185" s="212"/>
      <c r="C185" s="213"/>
      <c r="D185" s="214" t="s">
        <v>81</v>
      </c>
      <c r="E185" s="225" t="s">
        <v>324</v>
      </c>
      <c r="F185" s="225" t="s">
        <v>325</v>
      </c>
      <c r="G185" s="213"/>
      <c r="H185" s="213"/>
      <c r="I185" s="216"/>
      <c r="J185" s="226">
        <f>BK185</f>
        <v>0</v>
      </c>
      <c r="K185" s="213"/>
      <c r="L185" s="217"/>
      <c r="M185" s="218"/>
      <c r="N185" s="219"/>
      <c r="O185" s="219"/>
      <c r="P185" s="220">
        <f>P186</f>
        <v>0</v>
      </c>
      <c r="Q185" s="219"/>
      <c r="R185" s="220">
        <f>R186</f>
        <v>0</v>
      </c>
      <c r="S185" s="219"/>
      <c r="T185" s="221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89</v>
      </c>
      <c r="AT185" s="223" t="s">
        <v>81</v>
      </c>
      <c r="AU185" s="223" t="s">
        <v>89</v>
      </c>
      <c r="AY185" s="222" t="s">
        <v>148</v>
      </c>
      <c r="BK185" s="224">
        <f>BK186</f>
        <v>0</v>
      </c>
    </row>
    <row r="186" s="2" customFormat="1" ht="55.5" customHeight="1">
      <c r="A186" s="38"/>
      <c r="B186" s="39"/>
      <c r="C186" s="227" t="s">
        <v>223</v>
      </c>
      <c r="D186" s="227" t="s">
        <v>151</v>
      </c>
      <c r="E186" s="228" t="s">
        <v>326</v>
      </c>
      <c r="F186" s="229" t="s">
        <v>327</v>
      </c>
      <c r="G186" s="230" t="s">
        <v>195</v>
      </c>
      <c r="H186" s="231">
        <v>14.461</v>
      </c>
      <c r="I186" s="232"/>
      <c r="J186" s="233">
        <f>ROUND(I186*H186,2)</f>
        <v>0</v>
      </c>
      <c r="K186" s="229" t="s">
        <v>155</v>
      </c>
      <c r="L186" s="44"/>
      <c r="M186" s="234" t="s">
        <v>1</v>
      </c>
      <c r="N186" s="235" t="s">
        <v>47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156</v>
      </c>
      <c r="AT186" s="238" t="s">
        <v>151</v>
      </c>
      <c r="AU186" s="238" t="s">
        <v>91</v>
      </c>
      <c r="AY186" s="17" t="s">
        <v>148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89</v>
      </c>
      <c r="BK186" s="239">
        <f>ROUND(I186*H186,2)</f>
        <v>0</v>
      </c>
      <c r="BL186" s="17" t="s">
        <v>156</v>
      </c>
      <c r="BM186" s="238" t="s">
        <v>328</v>
      </c>
    </row>
    <row r="187" s="12" customFormat="1" ht="25.92" customHeight="1">
      <c r="A187" s="12"/>
      <c r="B187" s="212"/>
      <c r="C187" s="213"/>
      <c r="D187" s="214" t="s">
        <v>81</v>
      </c>
      <c r="E187" s="215" t="s">
        <v>213</v>
      </c>
      <c r="F187" s="215" t="s">
        <v>214</v>
      </c>
      <c r="G187" s="213"/>
      <c r="H187" s="213"/>
      <c r="I187" s="216"/>
      <c r="J187" s="200">
        <f>BK187</f>
        <v>0</v>
      </c>
      <c r="K187" s="213"/>
      <c r="L187" s="217"/>
      <c r="M187" s="218"/>
      <c r="N187" s="219"/>
      <c r="O187" s="219"/>
      <c r="P187" s="220">
        <f>P188+P221+P223+P228+P234+P255+P268</f>
        <v>0</v>
      </c>
      <c r="Q187" s="219"/>
      <c r="R187" s="220">
        <f>R188+R221+R223+R228+R234+R255+R268</f>
        <v>0.48492743999999999</v>
      </c>
      <c r="S187" s="219"/>
      <c r="T187" s="221">
        <f>T188+T221+T223+T228+T234+T255+T268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91</v>
      </c>
      <c r="AT187" s="223" t="s">
        <v>81</v>
      </c>
      <c r="AU187" s="223" t="s">
        <v>82</v>
      </c>
      <c r="AY187" s="222" t="s">
        <v>148</v>
      </c>
      <c r="BK187" s="224">
        <f>BK188+BK221+BK223+BK228+BK234+BK255+BK268</f>
        <v>0</v>
      </c>
    </row>
    <row r="188" s="12" customFormat="1" ht="22.8" customHeight="1">
      <c r="A188" s="12"/>
      <c r="B188" s="212"/>
      <c r="C188" s="213"/>
      <c r="D188" s="214" t="s">
        <v>81</v>
      </c>
      <c r="E188" s="225" t="s">
        <v>329</v>
      </c>
      <c r="F188" s="225" t="s">
        <v>330</v>
      </c>
      <c r="G188" s="213"/>
      <c r="H188" s="213"/>
      <c r="I188" s="216"/>
      <c r="J188" s="226">
        <f>BK188</f>
        <v>0</v>
      </c>
      <c r="K188" s="213"/>
      <c r="L188" s="217"/>
      <c r="M188" s="218"/>
      <c r="N188" s="219"/>
      <c r="O188" s="219"/>
      <c r="P188" s="220">
        <f>SUM(P189:P220)</f>
        <v>0</v>
      </c>
      <c r="Q188" s="219"/>
      <c r="R188" s="220">
        <f>SUM(R189:R220)</f>
        <v>0.11573864</v>
      </c>
      <c r="S188" s="219"/>
      <c r="T188" s="221">
        <f>SUM(T189:T220)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91</v>
      </c>
      <c r="AT188" s="223" t="s">
        <v>81</v>
      </c>
      <c r="AU188" s="223" t="s">
        <v>89</v>
      </c>
      <c r="AY188" s="222" t="s">
        <v>148</v>
      </c>
      <c r="BK188" s="224">
        <f>SUM(BK189:BK220)</f>
        <v>0</v>
      </c>
    </row>
    <row r="189" s="2" customFormat="1" ht="24.15" customHeight="1">
      <c r="A189" s="38"/>
      <c r="B189" s="39"/>
      <c r="C189" s="227" t="s">
        <v>228</v>
      </c>
      <c r="D189" s="227" t="s">
        <v>151</v>
      </c>
      <c r="E189" s="228" t="s">
        <v>331</v>
      </c>
      <c r="F189" s="229" t="s">
        <v>332</v>
      </c>
      <c r="G189" s="230" t="s">
        <v>168</v>
      </c>
      <c r="H189" s="231">
        <v>44.780000000000001</v>
      </c>
      <c r="I189" s="232"/>
      <c r="J189" s="233">
        <f>ROUND(I189*H189,2)</f>
        <v>0</v>
      </c>
      <c r="K189" s="229" t="s">
        <v>155</v>
      </c>
      <c r="L189" s="44"/>
      <c r="M189" s="234" t="s">
        <v>1</v>
      </c>
      <c r="N189" s="235" t="s">
        <v>47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221</v>
      </c>
      <c r="AT189" s="238" t="s">
        <v>151</v>
      </c>
      <c r="AU189" s="238" t="s">
        <v>91</v>
      </c>
      <c r="AY189" s="17" t="s">
        <v>148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89</v>
      </c>
      <c r="BK189" s="239">
        <f>ROUND(I189*H189,2)</f>
        <v>0</v>
      </c>
      <c r="BL189" s="17" t="s">
        <v>221</v>
      </c>
      <c r="BM189" s="238" t="s">
        <v>333</v>
      </c>
    </row>
    <row r="190" s="13" customFormat="1">
      <c r="A190" s="13"/>
      <c r="B190" s="240"/>
      <c r="C190" s="241"/>
      <c r="D190" s="242" t="s">
        <v>158</v>
      </c>
      <c r="E190" s="243" t="s">
        <v>1</v>
      </c>
      <c r="F190" s="244" t="s">
        <v>334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158</v>
      </c>
      <c r="AU190" s="250" t="s">
        <v>91</v>
      </c>
      <c r="AV190" s="13" t="s">
        <v>89</v>
      </c>
      <c r="AW190" s="13" t="s">
        <v>36</v>
      </c>
      <c r="AX190" s="13" t="s">
        <v>82</v>
      </c>
      <c r="AY190" s="250" t="s">
        <v>148</v>
      </c>
    </row>
    <row r="191" s="13" customFormat="1">
      <c r="A191" s="13"/>
      <c r="B191" s="240"/>
      <c r="C191" s="241"/>
      <c r="D191" s="242" t="s">
        <v>158</v>
      </c>
      <c r="E191" s="243" t="s">
        <v>1</v>
      </c>
      <c r="F191" s="244" t="s">
        <v>291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158</v>
      </c>
      <c r="AU191" s="250" t="s">
        <v>91</v>
      </c>
      <c r="AV191" s="13" t="s">
        <v>89</v>
      </c>
      <c r="AW191" s="13" t="s">
        <v>36</v>
      </c>
      <c r="AX191" s="13" t="s">
        <v>82</v>
      </c>
      <c r="AY191" s="250" t="s">
        <v>148</v>
      </c>
    </row>
    <row r="192" s="13" customFormat="1">
      <c r="A192" s="13"/>
      <c r="B192" s="240"/>
      <c r="C192" s="241"/>
      <c r="D192" s="242" t="s">
        <v>158</v>
      </c>
      <c r="E192" s="243" t="s">
        <v>1</v>
      </c>
      <c r="F192" s="244" t="s">
        <v>292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158</v>
      </c>
      <c r="AU192" s="250" t="s">
        <v>91</v>
      </c>
      <c r="AV192" s="13" t="s">
        <v>89</v>
      </c>
      <c r="AW192" s="13" t="s">
        <v>36</v>
      </c>
      <c r="AX192" s="13" t="s">
        <v>82</v>
      </c>
      <c r="AY192" s="250" t="s">
        <v>148</v>
      </c>
    </row>
    <row r="193" s="14" customFormat="1">
      <c r="A193" s="14"/>
      <c r="B193" s="251"/>
      <c r="C193" s="252"/>
      <c r="D193" s="242" t="s">
        <v>158</v>
      </c>
      <c r="E193" s="253" t="s">
        <v>1</v>
      </c>
      <c r="F193" s="254" t="s">
        <v>335</v>
      </c>
      <c r="G193" s="252"/>
      <c r="H193" s="255">
        <v>44.780000000000001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158</v>
      </c>
      <c r="AU193" s="261" t="s">
        <v>91</v>
      </c>
      <c r="AV193" s="14" t="s">
        <v>91</v>
      </c>
      <c r="AW193" s="14" t="s">
        <v>36</v>
      </c>
      <c r="AX193" s="14" t="s">
        <v>82</v>
      </c>
      <c r="AY193" s="261" t="s">
        <v>148</v>
      </c>
    </row>
    <row r="194" s="15" customFormat="1">
      <c r="A194" s="15"/>
      <c r="B194" s="262"/>
      <c r="C194" s="263"/>
      <c r="D194" s="242" t="s">
        <v>158</v>
      </c>
      <c r="E194" s="264" t="s">
        <v>1</v>
      </c>
      <c r="F194" s="265" t="s">
        <v>161</v>
      </c>
      <c r="G194" s="263"/>
      <c r="H194" s="266">
        <v>44.780000000000001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158</v>
      </c>
      <c r="AU194" s="272" t="s">
        <v>91</v>
      </c>
      <c r="AV194" s="15" t="s">
        <v>156</v>
      </c>
      <c r="AW194" s="15" t="s">
        <v>36</v>
      </c>
      <c r="AX194" s="15" t="s">
        <v>89</v>
      </c>
      <c r="AY194" s="272" t="s">
        <v>148</v>
      </c>
    </row>
    <row r="195" s="2" customFormat="1" ht="24.15" customHeight="1">
      <c r="A195" s="38"/>
      <c r="B195" s="39"/>
      <c r="C195" s="227" t="s">
        <v>8</v>
      </c>
      <c r="D195" s="227" t="s">
        <v>151</v>
      </c>
      <c r="E195" s="228" t="s">
        <v>336</v>
      </c>
      <c r="F195" s="229" t="s">
        <v>337</v>
      </c>
      <c r="G195" s="230" t="s">
        <v>168</v>
      </c>
      <c r="H195" s="231">
        <v>7.452</v>
      </c>
      <c r="I195" s="232"/>
      <c r="J195" s="233">
        <f>ROUND(I195*H195,2)</f>
        <v>0</v>
      </c>
      <c r="K195" s="229" t="s">
        <v>155</v>
      </c>
      <c r="L195" s="44"/>
      <c r="M195" s="234" t="s">
        <v>1</v>
      </c>
      <c r="N195" s="235" t="s">
        <v>47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221</v>
      </c>
      <c r="AT195" s="238" t="s">
        <v>151</v>
      </c>
      <c r="AU195" s="238" t="s">
        <v>91</v>
      </c>
      <c r="AY195" s="17" t="s">
        <v>148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89</v>
      </c>
      <c r="BK195" s="239">
        <f>ROUND(I195*H195,2)</f>
        <v>0</v>
      </c>
      <c r="BL195" s="17" t="s">
        <v>221</v>
      </c>
      <c r="BM195" s="238" t="s">
        <v>338</v>
      </c>
    </row>
    <row r="196" s="13" customFormat="1">
      <c r="A196" s="13"/>
      <c r="B196" s="240"/>
      <c r="C196" s="241"/>
      <c r="D196" s="242" t="s">
        <v>158</v>
      </c>
      <c r="E196" s="243" t="s">
        <v>1</v>
      </c>
      <c r="F196" s="244" t="s">
        <v>339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158</v>
      </c>
      <c r="AU196" s="250" t="s">
        <v>91</v>
      </c>
      <c r="AV196" s="13" t="s">
        <v>89</v>
      </c>
      <c r="AW196" s="13" t="s">
        <v>36</v>
      </c>
      <c r="AX196" s="13" t="s">
        <v>82</v>
      </c>
      <c r="AY196" s="250" t="s">
        <v>148</v>
      </c>
    </row>
    <row r="197" s="13" customFormat="1">
      <c r="A197" s="13"/>
      <c r="B197" s="240"/>
      <c r="C197" s="241"/>
      <c r="D197" s="242" t="s">
        <v>158</v>
      </c>
      <c r="E197" s="243" t="s">
        <v>1</v>
      </c>
      <c r="F197" s="244" t="s">
        <v>291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158</v>
      </c>
      <c r="AU197" s="250" t="s">
        <v>91</v>
      </c>
      <c r="AV197" s="13" t="s">
        <v>89</v>
      </c>
      <c r="AW197" s="13" t="s">
        <v>36</v>
      </c>
      <c r="AX197" s="13" t="s">
        <v>82</v>
      </c>
      <c r="AY197" s="250" t="s">
        <v>148</v>
      </c>
    </row>
    <row r="198" s="13" customFormat="1">
      <c r="A198" s="13"/>
      <c r="B198" s="240"/>
      <c r="C198" s="241"/>
      <c r="D198" s="242" t="s">
        <v>158</v>
      </c>
      <c r="E198" s="243" t="s">
        <v>1</v>
      </c>
      <c r="F198" s="244" t="s">
        <v>292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158</v>
      </c>
      <c r="AU198" s="250" t="s">
        <v>91</v>
      </c>
      <c r="AV198" s="13" t="s">
        <v>89</v>
      </c>
      <c r="AW198" s="13" t="s">
        <v>36</v>
      </c>
      <c r="AX198" s="13" t="s">
        <v>82</v>
      </c>
      <c r="AY198" s="250" t="s">
        <v>148</v>
      </c>
    </row>
    <row r="199" s="14" customFormat="1">
      <c r="A199" s="14"/>
      <c r="B199" s="251"/>
      <c r="C199" s="252"/>
      <c r="D199" s="242" t="s">
        <v>158</v>
      </c>
      <c r="E199" s="253" t="s">
        <v>1</v>
      </c>
      <c r="F199" s="254" t="s">
        <v>340</v>
      </c>
      <c r="G199" s="252"/>
      <c r="H199" s="255">
        <v>5.8920000000000003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158</v>
      </c>
      <c r="AU199" s="261" t="s">
        <v>91</v>
      </c>
      <c r="AV199" s="14" t="s">
        <v>91</v>
      </c>
      <c r="AW199" s="14" t="s">
        <v>36</v>
      </c>
      <c r="AX199" s="14" t="s">
        <v>82</v>
      </c>
      <c r="AY199" s="261" t="s">
        <v>148</v>
      </c>
    </row>
    <row r="200" s="14" customFormat="1">
      <c r="A200" s="14"/>
      <c r="B200" s="251"/>
      <c r="C200" s="252"/>
      <c r="D200" s="242" t="s">
        <v>158</v>
      </c>
      <c r="E200" s="253" t="s">
        <v>1</v>
      </c>
      <c r="F200" s="254" t="s">
        <v>341</v>
      </c>
      <c r="G200" s="252"/>
      <c r="H200" s="255">
        <v>1.5600000000000001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158</v>
      </c>
      <c r="AU200" s="261" t="s">
        <v>91</v>
      </c>
      <c r="AV200" s="14" t="s">
        <v>91</v>
      </c>
      <c r="AW200" s="14" t="s">
        <v>36</v>
      </c>
      <c r="AX200" s="14" t="s">
        <v>82</v>
      </c>
      <c r="AY200" s="261" t="s">
        <v>148</v>
      </c>
    </row>
    <row r="201" s="15" customFormat="1">
      <c r="A201" s="15"/>
      <c r="B201" s="262"/>
      <c r="C201" s="263"/>
      <c r="D201" s="242" t="s">
        <v>158</v>
      </c>
      <c r="E201" s="264" t="s">
        <v>1</v>
      </c>
      <c r="F201" s="265" t="s">
        <v>161</v>
      </c>
      <c r="G201" s="263"/>
      <c r="H201" s="266">
        <v>7.452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158</v>
      </c>
      <c r="AU201" s="272" t="s">
        <v>91</v>
      </c>
      <c r="AV201" s="15" t="s">
        <v>156</v>
      </c>
      <c r="AW201" s="15" t="s">
        <v>36</v>
      </c>
      <c r="AX201" s="15" t="s">
        <v>89</v>
      </c>
      <c r="AY201" s="272" t="s">
        <v>148</v>
      </c>
    </row>
    <row r="202" s="2" customFormat="1" ht="24.15" customHeight="1">
      <c r="A202" s="38"/>
      <c r="B202" s="39"/>
      <c r="C202" s="288" t="s">
        <v>221</v>
      </c>
      <c r="D202" s="288" t="s">
        <v>342</v>
      </c>
      <c r="E202" s="289" t="s">
        <v>343</v>
      </c>
      <c r="F202" s="290" t="s">
        <v>344</v>
      </c>
      <c r="G202" s="291" t="s">
        <v>168</v>
      </c>
      <c r="H202" s="292">
        <v>57.454999999999998</v>
      </c>
      <c r="I202" s="293"/>
      <c r="J202" s="294">
        <f>ROUND(I202*H202,2)</f>
        <v>0</v>
      </c>
      <c r="K202" s="290" t="s">
        <v>155</v>
      </c>
      <c r="L202" s="295"/>
      <c r="M202" s="296" t="s">
        <v>1</v>
      </c>
      <c r="N202" s="297" t="s">
        <v>47</v>
      </c>
      <c r="O202" s="91"/>
      <c r="P202" s="236">
        <f>O202*H202</f>
        <v>0</v>
      </c>
      <c r="Q202" s="236">
        <v>0.00050000000000000001</v>
      </c>
      <c r="R202" s="236">
        <f>Q202*H202</f>
        <v>0.0287275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345</v>
      </c>
      <c r="AT202" s="238" t="s">
        <v>342</v>
      </c>
      <c r="AU202" s="238" t="s">
        <v>91</v>
      </c>
      <c r="AY202" s="17" t="s">
        <v>148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89</v>
      </c>
      <c r="BK202" s="239">
        <f>ROUND(I202*H202,2)</f>
        <v>0</v>
      </c>
      <c r="BL202" s="17" t="s">
        <v>221</v>
      </c>
      <c r="BM202" s="238" t="s">
        <v>346</v>
      </c>
    </row>
    <row r="203" s="14" customFormat="1">
      <c r="A203" s="14"/>
      <c r="B203" s="251"/>
      <c r="C203" s="252"/>
      <c r="D203" s="242" t="s">
        <v>158</v>
      </c>
      <c r="E203" s="252"/>
      <c r="F203" s="254" t="s">
        <v>347</v>
      </c>
      <c r="G203" s="252"/>
      <c r="H203" s="255">
        <v>57.454999999999998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158</v>
      </c>
      <c r="AU203" s="261" t="s">
        <v>91</v>
      </c>
      <c r="AV203" s="14" t="s">
        <v>91</v>
      </c>
      <c r="AW203" s="14" t="s">
        <v>4</v>
      </c>
      <c r="AX203" s="14" t="s">
        <v>89</v>
      </c>
      <c r="AY203" s="261" t="s">
        <v>148</v>
      </c>
    </row>
    <row r="204" s="2" customFormat="1" ht="37.8" customHeight="1">
      <c r="A204" s="38"/>
      <c r="B204" s="39"/>
      <c r="C204" s="227" t="s">
        <v>247</v>
      </c>
      <c r="D204" s="227" t="s">
        <v>151</v>
      </c>
      <c r="E204" s="228" t="s">
        <v>348</v>
      </c>
      <c r="F204" s="229" t="s">
        <v>349</v>
      </c>
      <c r="G204" s="230" t="s">
        <v>168</v>
      </c>
      <c r="H204" s="231">
        <v>44.780000000000001</v>
      </c>
      <c r="I204" s="232"/>
      <c r="J204" s="233">
        <f>ROUND(I204*H204,2)</f>
        <v>0</v>
      </c>
      <c r="K204" s="229" t="s">
        <v>155</v>
      </c>
      <c r="L204" s="44"/>
      <c r="M204" s="234" t="s">
        <v>1</v>
      </c>
      <c r="N204" s="235" t="s">
        <v>47</v>
      </c>
      <c r="O204" s="91"/>
      <c r="P204" s="236">
        <f>O204*H204</f>
        <v>0</v>
      </c>
      <c r="Q204" s="236">
        <v>3.0000000000000001E-05</v>
      </c>
      <c r="R204" s="236">
        <f>Q204*H204</f>
        <v>0.0013434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221</v>
      </c>
      <c r="AT204" s="238" t="s">
        <v>151</v>
      </c>
      <c r="AU204" s="238" t="s">
        <v>91</v>
      </c>
      <c r="AY204" s="17" t="s">
        <v>148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89</v>
      </c>
      <c r="BK204" s="239">
        <f>ROUND(I204*H204,2)</f>
        <v>0</v>
      </c>
      <c r="BL204" s="17" t="s">
        <v>221</v>
      </c>
      <c r="BM204" s="238" t="s">
        <v>350</v>
      </c>
    </row>
    <row r="205" s="13" customFormat="1">
      <c r="A205" s="13"/>
      <c r="B205" s="240"/>
      <c r="C205" s="241"/>
      <c r="D205" s="242" t="s">
        <v>158</v>
      </c>
      <c r="E205" s="243" t="s">
        <v>1</v>
      </c>
      <c r="F205" s="244" t="s">
        <v>351</v>
      </c>
      <c r="G205" s="241"/>
      <c r="H205" s="243" t="s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158</v>
      </c>
      <c r="AU205" s="250" t="s">
        <v>91</v>
      </c>
      <c r="AV205" s="13" t="s">
        <v>89</v>
      </c>
      <c r="AW205" s="13" t="s">
        <v>36</v>
      </c>
      <c r="AX205" s="13" t="s">
        <v>82</v>
      </c>
      <c r="AY205" s="250" t="s">
        <v>148</v>
      </c>
    </row>
    <row r="206" s="13" customFormat="1">
      <c r="A206" s="13"/>
      <c r="B206" s="240"/>
      <c r="C206" s="241"/>
      <c r="D206" s="242" t="s">
        <v>158</v>
      </c>
      <c r="E206" s="243" t="s">
        <v>1</v>
      </c>
      <c r="F206" s="244" t="s">
        <v>291</v>
      </c>
      <c r="G206" s="241"/>
      <c r="H206" s="243" t="s">
        <v>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158</v>
      </c>
      <c r="AU206" s="250" t="s">
        <v>91</v>
      </c>
      <c r="AV206" s="13" t="s">
        <v>89</v>
      </c>
      <c r="AW206" s="13" t="s">
        <v>36</v>
      </c>
      <c r="AX206" s="13" t="s">
        <v>82</v>
      </c>
      <c r="AY206" s="250" t="s">
        <v>148</v>
      </c>
    </row>
    <row r="207" s="13" customFormat="1">
      <c r="A207" s="13"/>
      <c r="B207" s="240"/>
      <c r="C207" s="241"/>
      <c r="D207" s="242" t="s">
        <v>158</v>
      </c>
      <c r="E207" s="243" t="s">
        <v>1</v>
      </c>
      <c r="F207" s="244" t="s">
        <v>292</v>
      </c>
      <c r="G207" s="241"/>
      <c r="H207" s="243" t="s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158</v>
      </c>
      <c r="AU207" s="250" t="s">
        <v>91</v>
      </c>
      <c r="AV207" s="13" t="s">
        <v>89</v>
      </c>
      <c r="AW207" s="13" t="s">
        <v>36</v>
      </c>
      <c r="AX207" s="13" t="s">
        <v>82</v>
      </c>
      <c r="AY207" s="250" t="s">
        <v>148</v>
      </c>
    </row>
    <row r="208" s="14" customFormat="1">
      <c r="A208" s="14"/>
      <c r="B208" s="251"/>
      <c r="C208" s="252"/>
      <c r="D208" s="242" t="s">
        <v>158</v>
      </c>
      <c r="E208" s="253" t="s">
        <v>1</v>
      </c>
      <c r="F208" s="254" t="s">
        <v>335</v>
      </c>
      <c r="G208" s="252"/>
      <c r="H208" s="255">
        <v>44.780000000000001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158</v>
      </c>
      <c r="AU208" s="261" t="s">
        <v>91</v>
      </c>
      <c r="AV208" s="14" t="s">
        <v>91</v>
      </c>
      <c r="AW208" s="14" t="s">
        <v>36</v>
      </c>
      <c r="AX208" s="14" t="s">
        <v>82</v>
      </c>
      <c r="AY208" s="261" t="s">
        <v>148</v>
      </c>
    </row>
    <row r="209" s="15" customFormat="1">
      <c r="A209" s="15"/>
      <c r="B209" s="262"/>
      <c r="C209" s="263"/>
      <c r="D209" s="242" t="s">
        <v>158</v>
      </c>
      <c r="E209" s="264" t="s">
        <v>256</v>
      </c>
      <c r="F209" s="265" t="s">
        <v>161</v>
      </c>
      <c r="G209" s="263"/>
      <c r="H209" s="266">
        <v>44.780000000000001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2" t="s">
        <v>158</v>
      </c>
      <c r="AU209" s="272" t="s">
        <v>91</v>
      </c>
      <c r="AV209" s="15" t="s">
        <v>156</v>
      </c>
      <c r="AW209" s="15" t="s">
        <v>36</v>
      </c>
      <c r="AX209" s="15" t="s">
        <v>89</v>
      </c>
      <c r="AY209" s="272" t="s">
        <v>148</v>
      </c>
    </row>
    <row r="210" s="2" customFormat="1" ht="37.8" customHeight="1">
      <c r="A210" s="38"/>
      <c r="B210" s="39"/>
      <c r="C210" s="227" t="s">
        <v>352</v>
      </c>
      <c r="D210" s="227" t="s">
        <v>151</v>
      </c>
      <c r="E210" s="228" t="s">
        <v>353</v>
      </c>
      <c r="F210" s="229" t="s">
        <v>354</v>
      </c>
      <c r="G210" s="230" t="s">
        <v>168</v>
      </c>
      <c r="H210" s="231">
        <v>7.452</v>
      </c>
      <c r="I210" s="232"/>
      <c r="J210" s="233">
        <f>ROUND(I210*H210,2)</f>
        <v>0</v>
      </c>
      <c r="K210" s="229" t="s">
        <v>155</v>
      </c>
      <c r="L210" s="44"/>
      <c r="M210" s="234" t="s">
        <v>1</v>
      </c>
      <c r="N210" s="235" t="s">
        <v>47</v>
      </c>
      <c r="O210" s="91"/>
      <c r="P210" s="236">
        <f>O210*H210</f>
        <v>0</v>
      </c>
      <c r="Q210" s="236">
        <v>5.0000000000000002E-05</v>
      </c>
      <c r="R210" s="236">
        <f>Q210*H210</f>
        <v>0.0003726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221</v>
      </c>
      <c r="AT210" s="238" t="s">
        <v>151</v>
      </c>
      <c r="AU210" s="238" t="s">
        <v>91</v>
      </c>
      <c r="AY210" s="17" t="s">
        <v>148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89</v>
      </c>
      <c r="BK210" s="239">
        <f>ROUND(I210*H210,2)</f>
        <v>0</v>
      </c>
      <c r="BL210" s="17" t="s">
        <v>221</v>
      </c>
      <c r="BM210" s="238" t="s">
        <v>355</v>
      </c>
    </row>
    <row r="211" s="13" customFormat="1">
      <c r="A211" s="13"/>
      <c r="B211" s="240"/>
      <c r="C211" s="241"/>
      <c r="D211" s="242" t="s">
        <v>158</v>
      </c>
      <c r="E211" s="243" t="s">
        <v>1</v>
      </c>
      <c r="F211" s="244" t="s">
        <v>356</v>
      </c>
      <c r="G211" s="241"/>
      <c r="H211" s="243" t="s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158</v>
      </c>
      <c r="AU211" s="250" t="s">
        <v>91</v>
      </c>
      <c r="AV211" s="13" t="s">
        <v>89</v>
      </c>
      <c r="AW211" s="13" t="s">
        <v>36</v>
      </c>
      <c r="AX211" s="13" t="s">
        <v>82</v>
      </c>
      <c r="AY211" s="250" t="s">
        <v>148</v>
      </c>
    </row>
    <row r="212" s="13" customFormat="1">
      <c r="A212" s="13"/>
      <c r="B212" s="240"/>
      <c r="C212" s="241"/>
      <c r="D212" s="242" t="s">
        <v>158</v>
      </c>
      <c r="E212" s="243" t="s">
        <v>1</v>
      </c>
      <c r="F212" s="244" t="s">
        <v>291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158</v>
      </c>
      <c r="AU212" s="250" t="s">
        <v>91</v>
      </c>
      <c r="AV212" s="13" t="s">
        <v>89</v>
      </c>
      <c r="AW212" s="13" t="s">
        <v>36</v>
      </c>
      <c r="AX212" s="13" t="s">
        <v>82</v>
      </c>
      <c r="AY212" s="250" t="s">
        <v>148</v>
      </c>
    </row>
    <row r="213" s="13" customFormat="1">
      <c r="A213" s="13"/>
      <c r="B213" s="240"/>
      <c r="C213" s="241"/>
      <c r="D213" s="242" t="s">
        <v>158</v>
      </c>
      <c r="E213" s="243" t="s">
        <v>1</v>
      </c>
      <c r="F213" s="244" t="s">
        <v>292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158</v>
      </c>
      <c r="AU213" s="250" t="s">
        <v>91</v>
      </c>
      <c r="AV213" s="13" t="s">
        <v>89</v>
      </c>
      <c r="AW213" s="13" t="s">
        <v>36</v>
      </c>
      <c r="AX213" s="13" t="s">
        <v>82</v>
      </c>
      <c r="AY213" s="250" t="s">
        <v>148</v>
      </c>
    </row>
    <row r="214" s="14" customFormat="1">
      <c r="A214" s="14"/>
      <c r="B214" s="251"/>
      <c r="C214" s="252"/>
      <c r="D214" s="242" t="s">
        <v>158</v>
      </c>
      <c r="E214" s="253" t="s">
        <v>1</v>
      </c>
      <c r="F214" s="254" t="s">
        <v>340</v>
      </c>
      <c r="G214" s="252"/>
      <c r="H214" s="255">
        <v>5.8920000000000003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158</v>
      </c>
      <c r="AU214" s="261" t="s">
        <v>91</v>
      </c>
      <c r="AV214" s="14" t="s">
        <v>91</v>
      </c>
      <c r="AW214" s="14" t="s">
        <v>36</v>
      </c>
      <c r="AX214" s="14" t="s">
        <v>82</v>
      </c>
      <c r="AY214" s="261" t="s">
        <v>148</v>
      </c>
    </row>
    <row r="215" s="14" customFormat="1">
      <c r="A215" s="14"/>
      <c r="B215" s="251"/>
      <c r="C215" s="252"/>
      <c r="D215" s="242" t="s">
        <v>158</v>
      </c>
      <c r="E215" s="253" t="s">
        <v>1</v>
      </c>
      <c r="F215" s="254" t="s">
        <v>341</v>
      </c>
      <c r="G215" s="252"/>
      <c r="H215" s="255">
        <v>1.5600000000000001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158</v>
      </c>
      <c r="AU215" s="261" t="s">
        <v>91</v>
      </c>
      <c r="AV215" s="14" t="s">
        <v>91</v>
      </c>
      <c r="AW215" s="14" t="s">
        <v>36</v>
      </c>
      <c r="AX215" s="14" t="s">
        <v>82</v>
      </c>
      <c r="AY215" s="261" t="s">
        <v>148</v>
      </c>
    </row>
    <row r="216" s="15" customFormat="1">
      <c r="A216" s="15"/>
      <c r="B216" s="262"/>
      <c r="C216" s="263"/>
      <c r="D216" s="242" t="s">
        <v>158</v>
      </c>
      <c r="E216" s="264" t="s">
        <v>1</v>
      </c>
      <c r="F216" s="265" t="s">
        <v>161</v>
      </c>
      <c r="G216" s="263"/>
      <c r="H216" s="266">
        <v>7.452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158</v>
      </c>
      <c r="AU216" s="272" t="s">
        <v>91</v>
      </c>
      <c r="AV216" s="15" t="s">
        <v>156</v>
      </c>
      <c r="AW216" s="15" t="s">
        <v>36</v>
      </c>
      <c r="AX216" s="15" t="s">
        <v>89</v>
      </c>
      <c r="AY216" s="272" t="s">
        <v>148</v>
      </c>
    </row>
    <row r="217" s="2" customFormat="1" ht="24.15" customHeight="1">
      <c r="A217" s="38"/>
      <c r="B217" s="39"/>
      <c r="C217" s="288" t="s">
        <v>357</v>
      </c>
      <c r="D217" s="288" t="s">
        <v>342</v>
      </c>
      <c r="E217" s="289" t="s">
        <v>358</v>
      </c>
      <c r="F217" s="290" t="s">
        <v>359</v>
      </c>
      <c r="G217" s="291" t="s">
        <v>168</v>
      </c>
      <c r="H217" s="292">
        <v>60.067</v>
      </c>
      <c r="I217" s="293"/>
      <c r="J217" s="294">
        <f>ROUND(I217*H217,2)</f>
        <v>0</v>
      </c>
      <c r="K217" s="290" t="s">
        <v>155</v>
      </c>
      <c r="L217" s="295"/>
      <c r="M217" s="296" t="s">
        <v>1</v>
      </c>
      <c r="N217" s="297" t="s">
        <v>47</v>
      </c>
      <c r="O217" s="91"/>
      <c r="P217" s="236">
        <f>O217*H217</f>
        <v>0</v>
      </c>
      <c r="Q217" s="236">
        <v>0.00142</v>
      </c>
      <c r="R217" s="236">
        <f>Q217*H217</f>
        <v>0.085295140000000005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345</v>
      </c>
      <c r="AT217" s="238" t="s">
        <v>342</v>
      </c>
      <c r="AU217" s="238" t="s">
        <v>91</v>
      </c>
      <c r="AY217" s="17" t="s">
        <v>148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89</v>
      </c>
      <c r="BK217" s="239">
        <f>ROUND(I217*H217,2)</f>
        <v>0</v>
      </c>
      <c r="BL217" s="17" t="s">
        <v>221</v>
      </c>
      <c r="BM217" s="238" t="s">
        <v>360</v>
      </c>
    </row>
    <row r="218" s="14" customFormat="1">
      <c r="A218" s="14"/>
      <c r="B218" s="251"/>
      <c r="C218" s="252"/>
      <c r="D218" s="242" t="s">
        <v>158</v>
      </c>
      <c r="E218" s="252"/>
      <c r="F218" s="254" t="s">
        <v>361</v>
      </c>
      <c r="G218" s="252"/>
      <c r="H218" s="255">
        <v>60.067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158</v>
      </c>
      <c r="AU218" s="261" t="s">
        <v>91</v>
      </c>
      <c r="AV218" s="14" t="s">
        <v>91</v>
      </c>
      <c r="AW218" s="14" t="s">
        <v>4</v>
      </c>
      <c r="AX218" s="14" t="s">
        <v>89</v>
      </c>
      <c r="AY218" s="261" t="s">
        <v>148</v>
      </c>
    </row>
    <row r="219" s="2" customFormat="1" ht="49.05" customHeight="1">
      <c r="A219" s="38"/>
      <c r="B219" s="39"/>
      <c r="C219" s="227" t="s">
        <v>362</v>
      </c>
      <c r="D219" s="227" t="s">
        <v>151</v>
      </c>
      <c r="E219" s="228" t="s">
        <v>363</v>
      </c>
      <c r="F219" s="229" t="s">
        <v>364</v>
      </c>
      <c r="G219" s="230" t="s">
        <v>195</v>
      </c>
      <c r="H219" s="231">
        <v>0.11600000000000001</v>
      </c>
      <c r="I219" s="232"/>
      <c r="J219" s="233">
        <f>ROUND(I219*H219,2)</f>
        <v>0</v>
      </c>
      <c r="K219" s="229" t="s">
        <v>155</v>
      </c>
      <c r="L219" s="44"/>
      <c r="M219" s="234" t="s">
        <v>1</v>
      </c>
      <c r="N219" s="235" t="s">
        <v>47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221</v>
      </c>
      <c r="AT219" s="238" t="s">
        <v>151</v>
      </c>
      <c r="AU219" s="238" t="s">
        <v>91</v>
      </c>
      <c r="AY219" s="17" t="s">
        <v>148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89</v>
      </c>
      <c r="BK219" s="239">
        <f>ROUND(I219*H219,2)</f>
        <v>0</v>
      </c>
      <c r="BL219" s="17" t="s">
        <v>221</v>
      </c>
      <c r="BM219" s="238" t="s">
        <v>365</v>
      </c>
    </row>
    <row r="220" s="2" customFormat="1" ht="55.5" customHeight="1">
      <c r="A220" s="38"/>
      <c r="B220" s="39"/>
      <c r="C220" s="227" t="s">
        <v>7</v>
      </c>
      <c r="D220" s="227" t="s">
        <v>151</v>
      </c>
      <c r="E220" s="228" t="s">
        <v>366</v>
      </c>
      <c r="F220" s="229" t="s">
        <v>367</v>
      </c>
      <c r="G220" s="230" t="s">
        <v>195</v>
      </c>
      <c r="H220" s="231">
        <v>0.11600000000000001</v>
      </c>
      <c r="I220" s="232"/>
      <c r="J220" s="233">
        <f>ROUND(I220*H220,2)</f>
        <v>0</v>
      </c>
      <c r="K220" s="229" t="s">
        <v>155</v>
      </c>
      <c r="L220" s="44"/>
      <c r="M220" s="234" t="s">
        <v>1</v>
      </c>
      <c r="N220" s="235" t="s">
        <v>47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221</v>
      </c>
      <c r="AT220" s="238" t="s">
        <v>151</v>
      </c>
      <c r="AU220" s="238" t="s">
        <v>91</v>
      </c>
      <c r="AY220" s="17" t="s">
        <v>148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89</v>
      </c>
      <c r="BK220" s="239">
        <f>ROUND(I220*H220,2)</f>
        <v>0</v>
      </c>
      <c r="BL220" s="17" t="s">
        <v>221</v>
      </c>
      <c r="BM220" s="238" t="s">
        <v>368</v>
      </c>
    </row>
    <row r="221" s="12" customFormat="1" ht="22.8" customHeight="1">
      <c r="A221" s="12"/>
      <c r="B221" s="212"/>
      <c r="C221" s="213"/>
      <c r="D221" s="214" t="s">
        <v>81</v>
      </c>
      <c r="E221" s="225" t="s">
        <v>369</v>
      </c>
      <c r="F221" s="225" t="s">
        <v>370</v>
      </c>
      <c r="G221" s="213"/>
      <c r="H221" s="213"/>
      <c r="I221" s="216"/>
      <c r="J221" s="226">
        <f>BK221</f>
        <v>0</v>
      </c>
      <c r="K221" s="213"/>
      <c r="L221" s="217"/>
      <c r="M221" s="218"/>
      <c r="N221" s="219"/>
      <c r="O221" s="219"/>
      <c r="P221" s="220">
        <f>P222</f>
        <v>0</v>
      </c>
      <c r="Q221" s="219"/>
      <c r="R221" s="220">
        <f>R222</f>
        <v>0</v>
      </c>
      <c r="S221" s="219"/>
      <c r="T221" s="221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2" t="s">
        <v>91</v>
      </c>
      <c r="AT221" s="223" t="s">
        <v>81</v>
      </c>
      <c r="AU221" s="223" t="s">
        <v>89</v>
      </c>
      <c r="AY221" s="222" t="s">
        <v>148</v>
      </c>
      <c r="BK221" s="224">
        <f>BK222</f>
        <v>0</v>
      </c>
    </row>
    <row r="222" s="2" customFormat="1" ht="24.15" customHeight="1">
      <c r="A222" s="38"/>
      <c r="B222" s="39"/>
      <c r="C222" s="227" t="s">
        <v>371</v>
      </c>
      <c r="D222" s="227" t="s">
        <v>151</v>
      </c>
      <c r="E222" s="228" t="s">
        <v>372</v>
      </c>
      <c r="F222" s="229" t="s">
        <v>373</v>
      </c>
      <c r="G222" s="230" t="s">
        <v>220</v>
      </c>
      <c r="H222" s="231">
        <v>3.9399999999999999</v>
      </c>
      <c r="I222" s="232"/>
      <c r="J222" s="233">
        <f>ROUND(I222*H222,2)</f>
        <v>0</v>
      </c>
      <c r="K222" s="229" t="s">
        <v>1</v>
      </c>
      <c r="L222" s="44"/>
      <c r="M222" s="234" t="s">
        <v>1</v>
      </c>
      <c r="N222" s="235" t="s">
        <v>47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221</v>
      </c>
      <c r="AT222" s="238" t="s">
        <v>151</v>
      </c>
      <c r="AU222" s="238" t="s">
        <v>91</v>
      </c>
      <c r="AY222" s="17" t="s">
        <v>148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89</v>
      </c>
      <c r="BK222" s="239">
        <f>ROUND(I222*H222,2)</f>
        <v>0</v>
      </c>
      <c r="BL222" s="17" t="s">
        <v>221</v>
      </c>
      <c r="BM222" s="238" t="s">
        <v>374</v>
      </c>
    </row>
    <row r="223" s="12" customFormat="1" ht="22.8" customHeight="1">
      <c r="A223" s="12"/>
      <c r="B223" s="212"/>
      <c r="C223" s="213"/>
      <c r="D223" s="214" t="s">
        <v>81</v>
      </c>
      <c r="E223" s="225" t="s">
        <v>375</v>
      </c>
      <c r="F223" s="225" t="s">
        <v>376</v>
      </c>
      <c r="G223" s="213"/>
      <c r="H223" s="213"/>
      <c r="I223" s="216"/>
      <c r="J223" s="226">
        <f>BK223</f>
        <v>0</v>
      </c>
      <c r="K223" s="213"/>
      <c r="L223" s="217"/>
      <c r="M223" s="218"/>
      <c r="N223" s="219"/>
      <c r="O223" s="219"/>
      <c r="P223" s="220">
        <f>SUM(P224:P227)</f>
        <v>0</v>
      </c>
      <c r="Q223" s="219"/>
      <c r="R223" s="220">
        <f>SUM(R224:R227)</f>
        <v>0</v>
      </c>
      <c r="S223" s="219"/>
      <c r="T223" s="221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2" t="s">
        <v>91</v>
      </c>
      <c r="AT223" s="223" t="s">
        <v>81</v>
      </c>
      <c r="AU223" s="223" t="s">
        <v>89</v>
      </c>
      <c r="AY223" s="222" t="s">
        <v>148</v>
      </c>
      <c r="BK223" s="224">
        <f>SUM(BK224:BK227)</f>
        <v>0</v>
      </c>
    </row>
    <row r="224" s="2" customFormat="1" ht="24.15" customHeight="1">
      <c r="A224" s="38"/>
      <c r="B224" s="39"/>
      <c r="C224" s="227" t="s">
        <v>377</v>
      </c>
      <c r="D224" s="227" t="s">
        <v>151</v>
      </c>
      <c r="E224" s="228" t="s">
        <v>378</v>
      </c>
      <c r="F224" s="229" t="s">
        <v>379</v>
      </c>
      <c r="G224" s="230" t="s">
        <v>380</v>
      </c>
      <c r="H224" s="231">
        <v>1</v>
      </c>
      <c r="I224" s="232"/>
      <c r="J224" s="233">
        <f>ROUND(I224*H224,2)</f>
        <v>0</v>
      </c>
      <c r="K224" s="229" t="s">
        <v>1</v>
      </c>
      <c r="L224" s="44"/>
      <c r="M224" s="234" t="s">
        <v>1</v>
      </c>
      <c r="N224" s="235" t="s">
        <v>47</v>
      </c>
      <c r="O224" s="91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221</v>
      </c>
      <c r="AT224" s="238" t="s">
        <v>151</v>
      </c>
      <c r="AU224" s="238" t="s">
        <v>91</v>
      </c>
      <c r="AY224" s="17" t="s">
        <v>148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89</v>
      </c>
      <c r="BK224" s="239">
        <f>ROUND(I224*H224,2)</f>
        <v>0</v>
      </c>
      <c r="BL224" s="17" t="s">
        <v>221</v>
      </c>
      <c r="BM224" s="238" t="s">
        <v>381</v>
      </c>
    </row>
    <row r="225" s="2" customFormat="1" ht="24.15" customHeight="1">
      <c r="A225" s="38"/>
      <c r="B225" s="39"/>
      <c r="C225" s="227" t="s">
        <v>382</v>
      </c>
      <c r="D225" s="227" t="s">
        <v>151</v>
      </c>
      <c r="E225" s="228" t="s">
        <v>383</v>
      </c>
      <c r="F225" s="229" t="s">
        <v>384</v>
      </c>
      <c r="G225" s="230" t="s">
        <v>380</v>
      </c>
      <c r="H225" s="231">
        <v>1</v>
      </c>
      <c r="I225" s="232"/>
      <c r="J225" s="233">
        <f>ROUND(I225*H225,2)</f>
        <v>0</v>
      </c>
      <c r="K225" s="229" t="s">
        <v>1</v>
      </c>
      <c r="L225" s="44"/>
      <c r="M225" s="234" t="s">
        <v>1</v>
      </c>
      <c r="N225" s="235" t="s">
        <v>47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221</v>
      </c>
      <c r="AT225" s="238" t="s">
        <v>151</v>
      </c>
      <c r="AU225" s="238" t="s">
        <v>91</v>
      </c>
      <c r="AY225" s="17" t="s">
        <v>148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89</v>
      </c>
      <c r="BK225" s="239">
        <f>ROUND(I225*H225,2)</f>
        <v>0</v>
      </c>
      <c r="BL225" s="17" t="s">
        <v>221</v>
      </c>
      <c r="BM225" s="238" t="s">
        <v>385</v>
      </c>
    </row>
    <row r="226" s="2" customFormat="1" ht="24.15" customHeight="1">
      <c r="A226" s="38"/>
      <c r="B226" s="39"/>
      <c r="C226" s="227" t="s">
        <v>386</v>
      </c>
      <c r="D226" s="227" t="s">
        <v>151</v>
      </c>
      <c r="E226" s="228" t="s">
        <v>387</v>
      </c>
      <c r="F226" s="229" t="s">
        <v>388</v>
      </c>
      <c r="G226" s="230" t="s">
        <v>380</v>
      </c>
      <c r="H226" s="231">
        <v>1</v>
      </c>
      <c r="I226" s="232"/>
      <c r="J226" s="233">
        <f>ROUND(I226*H226,2)</f>
        <v>0</v>
      </c>
      <c r="K226" s="229" t="s">
        <v>1</v>
      </c>
      <c r="L226" s="44"/>
      <c r="M226" s="234" t="s">
        <v>1</v>
      </c>
      <c r="N226" s="235" t="s">
        <v>47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221</v>
      </c>
      <c r="AT226" s="238" t="s">
        <v>151</v>
      </c>
      <c r="AU226" s="238" t="s">
        <v>91</v>
      </c>
      <c r="AY226" s="17" t="s">
        <v>148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89</v>
      </c>
      <c r="BK226" s="239">
        <f>ROUND(I226*H226,2)</f>
        <v>0</v>
      </c>
      <c r="BL226" s="17" t="s">
        <v>221</v>
      </c>
      <c r="BM226" s="238" t="s">
        <v>389</v>
      </c>
    </row>
    <row r="227" s="2" customFormat="1" ht="33" customHeight="1">
      <c r="A227" s="38"/>
      <c r="B227" s="39"/>
      <c r="C227" s="227" t="s">
        <v>390</v>
      </c>
      <c r="D227" s="227" t="s">
        <v>151</v>
      </c>
      <c r="E227" s="228" t="s">
        <v>391</v>
      </c>
      <c r="F227" s="229" t="s">
        <v>392</v>
      </c>
      <c r="G227" s="230" t="s">
        <v>380</v>
      </c>
      <c r="H227" s="231">
        <v>2</v>
      </c>
      <c r="I227" s="232"/>
      <c r="J227" s="233">
        <f>ROUND(I227*H227,2)</f>
        <v>0</v>
      </c>
      <c r="K227" s="229" t="s">
        <v>1</v>
      </c>
      <c r="L227" s="44"/>
      <c r="M227" s="234" t="s">
        <v>1</v>
      </c>
      <c r="N227" s="235" t="s">
        <v>47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221</v>
      </c>
      <c r="AT227" s="238" t="s">
        <v>151</v>
      </c>
      <c r="AU227" s="238" t="s">
        <v>91</v>
      </c>
      <c r="AY227" s="17" t="s">
        <v>148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89</v>
      </c>
      <c r="BK227" s="239">
        <f>ROUND(I227*H227,2)</f>
        <v>0</v>
      </c>
      <c r="BL227" s="17" t="s">
        <v>221</v>
      </c>
      <c r="BM227" s="238" t="s">
        <v>393</v>
      </c>
    </row>
    <row r="228" s="12" customFormat="1" ht="22.8" customHeight="1">
      <c r="A228" s="12"/>
      <c r="B228" s="212"/>
      <c r="C228" s="213"/>
      <c r="D228" s="214" t="s">
        <v>81</v>
      </c>
      <c r="E228" s="225" t="s">
        <v>215</v>
      </c>
      <c r="F228" s="225" t="s">
        <v>216</v>
      </c>
      <c r="G228" s="213"/>
      <c r="H228" s="213"/>
      <c r="I228" s="216"/>
      <c r="J228" s="226">
        <f>BK228</f>
        <v>0</v>
      </c>
      <c r="K228" s="213"/>
      <c r="L228" s="217"/>
      <c r="M228" s="218"/>
      <c r="N228" s="219"/>
      <c r="O228" s="219"/>
      <c r="P228" s="220">
        <f>SUM(P229:P233)</f>
        <v>0</v>
      </c>
      <c r="Q228" s="219"/>
      <c r="R228" s="220">
        <f>SUM(R229:R233)</f>
        <v>0</v>
      </c>
      <c r="S228" s="219"/>
      <c r="T228" s="221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2" t="s">
        <v>91</v>
      </c>
      <c r="AT228" s="223" t="s">
        <v>81</v>
      </c>
      <c r="AU228" s="223" t="s">
        <v>89</v>
      </c>
      <c r="AY228" s="222" t="s">
        <v>148</v>
      </c>
      <c r="BK228" s="224">
        <f>SUM(BK229:BK233)</f>
        <v>0</v>
      </c>
    </row>
    <row r="229" s="2" customFormat="1" ht="24.15" customHeight="1">
      <c r="A229" s="38"/>
      <c r="B229" s="39"/>
      <c r="C229" s="227" t="s">
        <v>394</v>
      </c>
      <c r="D229" s="227" t="s">
        <v>151</v>
      </c>
      <c r="E229" s="228" t="s">
        <v>395</v>
      </c>
      <c r="F229" s="229" t="s">
        <v>396</v>
      </c>
      <c r="G229" s="230" t="s">
        <v>380</v>
      </c>
      <c r="H229" s="231">
        <v>1</v>
      </c>
      <c r="I229" s="232"/>
      <c r="J229" s="233">
        <f>ROUND(I229*H229,2)</f>
        <v>0</v>
      </c>
      <c r="K229" s="229" t="s">
        <v>1</v>
      </c>
      <c r="L229" s="44"/>
      <c r="M229" s="234" t="s">
        <v>1</v>
      </c>
      <c r="N229" s="235" t="s">
        <v>47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221</v>
      </c>
      <c r="AT229" s="238" t="s">
        <v>151</v>
      </c>
      <c r="AU229" s="238" t="s">
        <v>91</v>
      </c>
      <c r="AY229" s="17" t="s">
        <v>148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89</v>
      </c>
      <c r="BK229" s="239">
        <f>ROUND(I229*H229,2)</f>
        <v>0</v>
      </c>
      <c r="BL229" s="17" t="s">
        <v>221</v>
      </c>
      <c r="BM229" s="238" t="s">
        <v>397</v>
      </c>
    </row>
    <row r="230" s="2" customFormat="1" ht="24.15" customHeight="1">
      <c r="A230" s="38"/>
      <c r="B230" s="39"/>
      <c r="C230" s="227" t="s">
        <v>398</v>
      </c>
      <c r="D230" s="227" t="s">
        <v>151</v>
      </c>
      <c r="E230" s="228" t="s">
        <v>399</v>
      </c>
      <c r="F230" s="229" t="s">
        <v>400</v>
      </c>
      <c r="G230" s="230" t="s">
        <v>220</v>
      </c>
      <c r="H230" s="231">
        <v>4.0499999999999998</v>
      </c>
      <c r="I230" s="232"/>
      <c r="J230" s="233">
        <f>ROUND(I230*H230,2)</f>
        <v>0</v>
      </c>
      <c r="K230" s="229" t="s">
        <v>1</v>
      </c>
      <c r="L230" s="44"/>
      <c r="M230" s="234" t="s">
        <v>1</v>
      </c>
      <c r="N230" s="235" t="s">
        <v>47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221</v>
      </c>
      <c r="AT230" s="238" t="s">
        <v>151</v>
      </c>
      <c r="AU230" s="238" t="s">
        <v>91</v>
      </c>
      <c r="AY230" s="17" t="s">
        <v>148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89</v>
      </c>
      <c r="BK230" s="239">
        <f>ROUND(I230*H230,2)</f>
        <v>0</v>
      </c>
      <c r="BL230" s="17" t="s">
        <v>221</v>
      </c>
      <c r="BM230" s="238" t="s">
        <v>401</v>
      </c>
    </row>
    <row r="231" s="2" customFormat="1" ht="37.8" customHeight="1">
      <c r="A231" s="38"/>
      <c r="B231" s="39"/>
      <c r="C231" s="227" t="s">
        <v>402</v>
      </c>
      <c r="D231" s="227" t="s">
        <v>151</v>
      </c>
      <c r="E231" s="228" t="s">
        <v>403</v>
      </c>
      <c r="F231" s="229" t="s">
        <v>404</v>
      </c>
      <c r="G231" s="230" t="s">
        <v>380</v>
      </c>
      <c r="H231" s="231">
        <v>1</v>
      </c>
      <c r="I231" s="232"/>
      <c r="J231" s="233">
        <f>ROUND(I231*H231,2)</f>
        <v>0</v>
      </c>
      <c r="K231" s="229" t="s">
        <v>1</v>
      </c>
      <c r="L231" s="44"/>
      <c r="M231" s="234" t="s">
        <v>1</v>
      </c>
      <c r="N231" s="235" t="s">
        <v>47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221</v>
      </c>
      <c r="AT231" s="238" t="s">
        <v>151</v>
      </c>
      <c r="AU231" s="238" t="s">
        <v>91</v>
      </c>
      <c r="AY231" s="17" t="s">
        <v>148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89</v>
      </c>
      <c r="BK231" s="239">
        <f>ROUND(I231*H231,2)</f>
        <v>0</v>
      </c>
      <c r="BL231" s="17" t="s">
        <v>221</v>
      </c>
      <c r="BM231" s="238" t="s">
        <v>405</v>
      </c>
    </row>
    <row r="232" s="2" customFormat="1" ht="24.15" customHeight="1">
      <c r="A232" s="38"/>
      <c r="B232" s="39"/>
      <c r="C232" s="227" t="s">
        <v>406</v>
      </c>
      <c r="D232" s="227" t="s">
        <v>151</v>
      </c>
      <c r="E232" s="228" t="s">
        <v>407</v>
      </c>
      <c r="F232" s="229" t="s">
        <v>408</v>
      </c>
      <c r="G232" s="230" t="s">
        <v>380</v>
      </c>
      <c r="H232" s="231">
        <v>1</v>
      </c>
      <c r="I232" s="232"/>
      <c r="J232" s="233">
        <f>ROUND(I232*H232,2)</f>
        <v>0</v>
      </c>
      <c r="K232" s="229" t="s">
        <v>1</v>
      </c>
      <c r="L232" s="44"/>
      <c r="M232" s="234" t="s">
        <v>1</v>
      </c>
      <c r="N232" s="235" t="s">
        <v>47</v>
      </c>
      <c r="O232" s="91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221</v>
      </c>
      <c r="AT232" s="238" t="s">
        <v>151</v>
      </c>
      <c r="AU232" s="238" t="s">
        <v>91</v>
      </c>
      <c r="AY232" s="17" t="s">
        <v>148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89</v>
      </c>
      <c r="BK232" s="239">
        <f>ROUND(I232*H232,2)</f>
        <v>0</v>
      </c>
      <c r="BL232" s="17" t="s">
        <v>221</v>
      </c>
      <c r="BM232" s="238" t="s">
        <v>409</v>
      </c>
    </row>
    <row r="233" s="2" customFormat="1" ht="24.15" customHeight="1">
      <c r="A233" s="38"/>
      <c r="B233" s="39"/>
      <c r="C233" s="227" t="s">
        <v>410</v>
      </c>
      <c r="D233" s="227" t="s">
        <v>151</v>
      </c>
      <c r="E233" s="228" t="s">
        <v>411</v>
      </c>
      <c r="F233" s="229" t="s">
        <v>412</v>
      </c>
      <c r="G233" s="230" t="s">
        <v>220</v>
      </c>
      <c r="H233" s="231">
        <v>0.77000000000000002</v>
      </c>
      <c r="I233" s="232"/>
      <c r="J233" s="233">
        <f>ROUND(I233*H233,2)</f>
        <v>0</v>
      </c>
      <c r="K233" s="229" t="s">
        <v>1</v>
      </c>
      <c r="L233" s="44"/>
      <c r="M233" s="234" t="s">
        <v>1</v>
      </c>
      <c r="N233" s="235" t="s">
        <v>47</v>
      </c>
      <c r="O233" s="91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221</v>
      </c>
      <c r="AT233" s="238" t="s">
        <v>151</v>
      </c>
      <c r="AU233" s="238" t="s">
        <v>91</v>
      </c>
      <c r="AY233" s="17" t="s">
        <v>148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89</v>
      </c>
      <c r="BK233" s="239">
        <f>ROUND(I233*H233,2)</f>
        <v>0</v>
      </c>
      <c r="BL233" s="17" t="s">
        <v>221</v>
      </c>
      <c r="BM233" s="238" t="s">
        <v>413</v>
      </c>
    </row>
    <row r="234" s="12" customFormat="1" ht="22.8" customHeight="1">
      <c r="A234" s="12"/>
      <c r="B234" s="212"/>
      <c r="C234" s="213"/>
      <c r="D234" s="214" t="s">
        <v>81</v>
      </c>
      <c r="E234" s="225" t="s">
        <v>414</v>
      </c>
      <c r="F234" s="225" t="s">
        <v>415</v>
      </c>
      <c r="G234" s="213"/>
      <c r="H234" s="213"/>
      <c r="I234" s="216"/>
      <c r="J234" s="226">
        <f>BK234</f>
        <v>0</v>
      </c>
      <c r="K234" s="213"/>
      <c r="L234" s="217"/>
      <c r="M234" s="218"/>
      <c r="N234" s="219"/>
      <c r="O234" s="219"/>
      <c r="P234" s="220">
        <f>SUM(P235:P254)</f>
        <v>0</v>
      </c>
      <c r="Q234" s="219"/>
      <c r="R234" s="220">
        <f>SUM(R235:R254)</f>
        <v>0.20285339999999999</v>
      </c>
      <c r="S234" s="219"/>
      <c r="T234" s="221">
        <f>SUM(T235:T254)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91</v>
      </c>
      <c r="AT234" s="223" t="s">
        <v>81</v>
      </c>
      <c r="AU234" s="223" t="s">
        <v>89</v>
      </c>
      <c r="AY234" s="222" t="s">
        <v>148</v>
      </c>
      <c r="BK234" s="224">
        <f>SUM(BK235:BK254)</f>
        <v>0</v>
      </c>
    </row>
    <row r="235" s="2" customFormat="1" ht="16.5" customHeight="1">
      <c r="A235" s="38"/>
      <c r="B235" s="39"/>
      <c r="C235" s="227" t="s">
        <v>345</v>
      </c>
      <c r="D235" s="227" t="s">
        <v>151</v>
      </c>
      <c r="E235" s="228" t="s">
        <v>416</v>
      </c>
      <c r="F235" s="229" t="s">
        <v>417</v>
      </c>
      <c r="G235" s="230" t="s">
        <v>168</v>
      </c>
      <c r="H235" s="231">
        <v>44.780000000000001</v>
      </c>
      <c r="I235" s="232"/>
      <c r="J235" s="233">
        <f>ROUND(I235*H235,2)</f>
        <v>0</v>
      </c>
      <c r="K235" s="229" t="s">
        <v>155</v>
      </c>
      <c r="L235" s="44"/>
      <c r="M235" s="234" t="s">
        <v>1</v>
      </c>
      <c r="N235" s="235" t="s">
        <v>47</v>
      </c>
      <c r="O235" s="91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221</v>
      </c>
      <c r="AT235" s="238" t="s">
        <v>151</v>
      </c>
      <c r="AU235" s="238" t="s">
        <v>91</v>
      </c>
      <c r="AY235" s="17" t="s">
        <v>148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89</v>
      </c>
      <c r="BK235" s="239">
        <f>ROUND(I235*H235,2)</f>
        <v>0</v>
      </c>
      <c r="BL235" s="17" t="s">
        <v>221</v>
      </c>
      <c r="BM235" s="238" t="s">
        <v>418</v>
      </c>
    </row>
    <row r="236" s="13" customFormat="1">
      <c r="A236" s="13"/>
      <c r="B236" s="240"/>
      <c r="C236" s="241"/>
      <c r="D236" s="242" t="s">
        <v>158</v>
      </c>
      <c r="E236" s="243" t="s">
        <v>1</v>
      </c>
      <c r="F236" s="244" t="s">
        <v>419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158</v>
      </c>
      <c r="AU236" s="250" t="s">
        <v>91</v>
      </c>
      <c r="AV236" s="13" t="s">
        <v>89</v>
      </c>
      <c r="AW236" s="13" t="s">
        <v>36</v>
      </c>
      <c r="AX236" s="13" t="s">
        <v>82</v>
      </c>
      <c r="AY236" s="250" t="s">
        <v>148</v>
      </c>
    </row>
    <row r="237" s="13" customFormat="1">
      <c r="A237" s="13"/>
      <c r="B237" s="240"/>
      <c r="C237" s="241"/>
      <c r="D237" s="242" t="s">
        <v>158</v>
      </c>
      <c r="E237" s="243" t="s">
        <v>1</v>
      </c>
      <c r="F237" s="244" t="s">
        <v>291</v>
      </c>
      <c r="G237" s="241"/>
      <c r="H237" s="243" t="s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158</v>
      </c>
      <c r="AU237" s="250" t="s">
        <v>91</v>
      </c>
      <c r="AV237" s="13" t="s">
        <v>89</v>
      </c>
      <c r="AW237" s="13" t="s">
        <v>36</v>
      </c>
      <c r="AX237" s="13" t="s">
        <v>82</v>
      </c>
      <c r="AY237" s="250" t="s">
        <v>148</v>
      </c>
    </row>
    <row r="238" s="13" customFormat="1">
      <c r="A238" s="13"/>
      <c r="B238" s="240"/>
      <c r="C238" s="241"/>
      <c r="D238" s="242" t="s">
        <v>158</v>
      </c>
      <c r="E238" s="243" t="s">
        <v>1</v>
      </c>
      <c r="F238" s="244" t="s">
        <v>292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158</v>
      </c>
      <c r="AU238" s="250" t="s">
        <v>91</v>
      </c>
      <c r="AV238" s="13" t="s">
        <v>89</v>
      </c>
      <c r="AW238" s="13" t="s">
        <v>36</v>
      </c>
      <c r="AX238" s="13" t="s">
        <v>82</v>
      </c>
      <c r="AY238" s="250" t="s">
        <v>148</v>
      </c>
    </row>
    <row r="239" s="14" customFormat="1">
      <c r="A239" s="14"/>
      <c r="B239" s="251"/>
      <c r="C239" s="252"/>
      <c r="D239" s="242" t="s">
        <v>158</v>
      </c>
      <c r="E239" s="253" t="s">
        <v>1</v>
      </c>
      <c r="F239" s="254" t="s">
        <v>312</v>
      </c>
      <c r="G239" s="252"/>
      <c r="H239" s="255">
        <v>44.780000000000001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158</v>
      </c>
      <c r="AU239" s="261" t="s">
        <v>91</v>
      </c>
      <c r="AV239" s="14" t="s">
        <v>91</v>
      </c>
      <c r="AW239" s="14" t="s">
        <v>36</v>
      </c>
      <c r="AX239" s="14" t="s">
        <v>82</v>
      </c>
      <c r="AY239" s="261" t="s">
        <v>148</v>
      </c>
    </row>
    <row r="240" s="15" customFormat="1">
      <c r="A240" s="15"/>
      <c r="B240" s="262"/>
      <c r="C240" s="263"/>
      <c r="D240" s="242" t="s">
        <v>158</v>
      </c>
      <c r="E240" s="264" t="s">
        <v>1</v>
      </c>
      <c r="F240" s="265" t="s">
        <v>161</v>
      </c>
      <c r="G240" s="263"/>
      <c r="H240" s="266">
        <v>44.780000000000001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2" t="s">
        <v>158</v>
      </c>
      <c r="AU240" s="272" t="s">
        <v>91</v>
      </c>
      <c r="AV240" s="15" t="s">
        <v>156</v>
      </c>
      <c r="AW240" s="15" t="s">
        <v>36</v>
      </c>
      <c r="AX240" s="15" t="s">
        <v>89</v>
      </c>
      <c r="AY240" s="272" t="s">
        <v>148</v>
      </c>
    </row>
    <row r="241" s="2" customFormat="1" ht="21.75" customHeight="1">
      <c r="A241" s="38"/>
      <c r="B241" s="39"/>
      <c r="C241" s="227" t="s">
        <v>420</v>
      </c>
      <c r="D241" s="227" t="s">
        <v>151</v>
      </c>
      <c r="E241" s="228" t="s">
        <v>421</v>
      </c>
      <c r="F241" s="229" t="s">
        <v>422</v>
      </c>
      <c r="G241" s="230" t="s">
        <v>168</v>
      </c>
      <c r="H241" s="231">
        <v>44.780000000000001</v>
      </c>
      <c r="I241" s="232"/>
      <c r="J241" s="233">
        <f>ROUND(I241*H241,2)</f>
        <v>0</v>
      </c>
      <c r="K241" s="229" t="s">
        <v>155</v>
      </c>
      <c r="L241" s="44"/>
      <c r="M241" s="234" t="s">
        <v>1</v>
      </c>
      <c r="N241" s="235" t="s">
        <v>47</v>
      </c>
      <c r="O241" s="91"/>
      <c r="P241" s="236">
        <f>O241*H241</f>
        <v>0</v>
      </c>
      <c r="Q241" s="236">
        <v>3.0000000000000001E-05</v>
      </c>
      <c r="R241" s="236">
        <f>Q241*H241</f>
        <v>0.0013434</v>
      </c>
      <c r="S241" s="236">
        <v>0</v>
      </c>
      <c r="T241" s="23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8" t="s">
        <v>221</v>
      </c>
      <c r="AT241" s="238" t="s">
        <v>151</v>
      </c>
      <c r="AU241" s="238" t="s">
        <v>91</v>
      </c>
      <c r="AY241" s="17" t="s">
        <v>148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7" t="s">
        <v>89</v>
      </c>
      <c r="BK241" s="239">
        <f>ROUND(I241*H241,2)</f>
        <v>0</v>
      </c>
      <c r="BL241" s="17" t="s">
        <v>221</v>
      </c>
      <c r="BM241" s="238" t="s">
        <v>423</v>
      </c>
    </row>
    <row r="242" s="13" customFormat="1">
      <c r="A242" s="13"/>
      <c r="B242" s="240"/>
      <c r="C242" s="241"/>
      <c r="D242" s="242" t="s">
        <v>158</v>
      </c>
      <c r="E242" s="243" t="s">
        <v>1</v>
      </c>
      <c r="F242" s="244" t="s">
        <v>424</v>
      </c>
      <c r="G242" s="241"/>
      <c r="H242" s="243" t="s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158</v>
      </c>
      <c r="AU242" s="250" t="s">
        <v>91</v>
      </c>
      <c r="AV242" s="13" t="s">
        <v>89</v>
      </c>
      <c r="AW242" s="13" t="s">
        <v>36</v>
      </c>
      <c r="AX242" s="13" t="s">
        <v>82</v>
      </c>
      <c r="AY242" s="250" t="s">
        <v>148</v>
      </c>
    </row>
    <row r="243" s="13" customFormat="1">
      <c r="A243" s="13"/>
      <c r="B243" s="240"/>
      <c r="C243" s="241"/>
      <c r="D243" s="242" t="s">
        <v>158</v>
      </c>
      <c r="E243" s="243" t="s">
        <v>1</v>
      </c>
      <c r="F243" s="244" t="s">
        <v>291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158</v>
      </c>
      <c r="AU243" s="250" t="s">
        <v>91</v>
      </c>
      <c r="AV243" s="13" t="s">
        <v>89</v>
      </c>
      <c r="AW243" s="13" t="s">
        <v>36</v>
      </c>
      <c r="AX243" s="13" t="s">
        <v>82</v>
      </c>
      <c r="AY243" s="250" t="s">
        <v>148</v>
      </c>
    </row>
    <row r="244" s="13" customFormat="1">
      <c r="A244" s="13"/>
      <c r="B244" s="240"/>
      <c r="C244" s="241"/>
      <c r="D244" s="242" t="s">
        <v>158</v>
      </c>
      <c r="E244" s="243" t="s">
        <v>1</v>
      </c>
      <c r="F244" s="244" t="s">
        <v>292</v>
      </c>
      <c r="G244" s="241"/>
      <c r="H244" s="243" t="s">
        <v>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158</v>
      </c>
      <c r="AU244" s="250" t="s">
        <v>91</v>
      </c>
      <c r="AV244" s="13" t="s">
        <v>89</v>
      </c>
      <c r="AW244" s="13" t="s">
        <v>36</v>
      </c>
      <c r="AX244" s="13" t="s">
        <v>82</v>
      </c>
      <c r="AY244" s="250" t="s">
        <v>148</v>
      </c>
    </row>
    <row r="245" s="14" customFormat="1">
      <c r="A245" s="14"/>
      <c r="B245" s="251"/>
      <c r="C245" s="252"/>
      <c r="D245" s="242" t="s">
        <v>158</v>
      </c>
      <c r="E245" s="253" t="s">
        <v>1</v>
      </c>
      <c r="F245" s="254" t="s">
        <v>312</v>
      </c>
      <c r="G245" s="252"/>
      <c r="H245" s="255">
        <v>44.780000000000001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158</v>
      </c>
      <c r="AU245" s="261" t="s">
        <v>91</v>
      </c>
      <c r="AV245" s="14" t="s">
        <v>91</v>
      </c>
      <c r="AW245" s="14" t="s">
        <v>36</v>
      </c>
      <c r="AX245" s="14" t="s">
        <v>82</v>
      </c>
      <c r="AY245" s="261" t="s">
        <v>148</v>
      </c>
    </row>
    <row r="246" s="15" customFormat="1">
      <c r="A246" s="15"/>
      <c r="B246" s="262"/>
      <c r="C246" s="263"/>
      <c r="D246" s="242" t="s">
        <v>158</v>
      </c>
      <c r="E246" s="264" t="s">
        <v>1</v>
      </c>
      <c r="F246" s="265" t="s">
        <v>161</v>
      </c>
      <c r="G246" s="263"/>
      <c r="H246" s="266">
        <v>44.780000000000001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2" t="s">
        <v>158</v>
      </c>
      <c r="AU246" s="272" t="s">
        <v>91</v>
      </c>
      <c r="AV246" s="15" t="s">
        <v>156</v>
      </c>
      <c r="AW246" s="15" t="s">
        <v>36</v>
      </c>
      <c r="AX246" s="15" t="s">
        <v>89</v>
      </c>
      <c r="AY246" s="272" t="s">
        <v>148</v>
      </c>
    </row>
    <row r="247" s="2" customFormat="1" ht="33" customHeight="1">
      <c r="A247" s="38"/>
      <c r="B247" s="39"/>
      <c r="C247" s="227" t="s">
        <v>425</v>
      </c>
      <c r="D247" s="227" t="s">
        <v>151</v>
      </c>
      <c r="E247" s="228" t="s">
        <v>426</v>
      </c>
      <c r="F247" s="229" t="s">
        <v>427</v>
      </c>
      <c r="G247" s="230" t="s">
        <v>168</v>
      </c>
      <c r="H247" s="231">
        <v>44.780000000000001</v>
      </c>
      <c r="I247" s="232"/>
      <c r="J247" s="233">
        <f>ROUND(I247*H247,2)</f>
        <v>0</v>
      </c>
      <c r="K247" s="229" t="s">
        <v>155</v>
      </c>
      <c r="L247" s="44"/>
      <c r="M247" s="234" t="s">
        <v>1</v>
      </c>
      <c r="N247" s="235" t="s">
        <v>47</v>
      </c>
      <c r="O247" s="91"/>
      <c r="P247" s="236">
        <f>O247*H247</f>
        <v>0</v>
      </c>
      <c r="Q247" s="236">
        <v>0.0044999999999999997</v>
      </c>
      <c r="R247" s="236">
        <f>Q247*H247</f>
        <v>0.20151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221</v>
      </c>
      <c r="AT247" s="238" t="s">
        <v>151</v>
      </c>
      <c r="AU247" s="238" t="s">
        <v>91</v>
      </c>
      <c r="AY247" s="17" t="s">
        <v>148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89</v>
      </c>
      <c r="BK247" s="239">
        <f>ROUND(I247*H247,2)</f>
        <v>0</v>
      </c>
      <c r="BL247" s="17" t="s">
        <v>221</v>
      </c>
      <c r="BM247" s="238" t="s">
        <v>428</v>
      </c>
    </row>
    <row r="248" s="13" customFormat="1">
      <c r="A248" s="13"/>
      <c r="B248" s="240"/>
      <c r="C248" s="241"/>
      <c r="D248" s="242" t="s">
        <v>158</v>
      </c>
      <c r="E248" s="243" t="s">
        <v>1</v>
      </c>
      <c r="F248" s="244" t="s">
        <v>429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158</v>
      </c>
      <c r="AU248" s="250" t="s">
        <v>91</v>
      </c>
      <c r="AV248" s="13" t="s">
        <v>89</v>
      </c>
      <c r="AW248" s="13" t="s">
        <v>36</v>
      </c>
      <c r="AX248" s="13" t="s">
        <v>82</v>
      </c>
      <c r="AY248" s="250" t="s">
        <v>148</v>
      </c>
    </row>
    <row r="249" s="13" customFormat="1">
      <c r="A249" s="13"/>
      <c r="B249" s="240"/>
      <c r="C249" s="241"/>
      <c r="D249" s="242" t="s">
        <v>158</v>
      </c>
      <c r="E249" s="243" t="s">
        <v>1</v>
      </c>
      <c r="F249" s="244" t="s">
        <v>291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158</v>
      </c>
      <c r="AU249" s="250" t="s">
        <v>91</v>
      </c>
      <c r="AV249" s="13" t="s">
        <v>89</v>
      </c>
      <c r="AW249" s="13" t="s">
        <v>36</v>
      </c>
      <c r="AX249" s="13" t="s">
        <v>82</v>
      </c>
      <c r="AY249" s="250" t="s">
        <v>148</v>
      </c>
    </row>
    <row r="250" s="13" customFormat="1">
      <c r="A250" s="13"/>
      <c r="B250" s="240"/>
      <c r="C250" s="241"/>
      <c r="D250" s="242" t="s">
        <v>158</v>
      </c>
      <c r="E250" s="243" t="s">
        <v>1</v>
      </c>
      <c r="F250" s="244" t="s">
        <v>292</v>
      </c>
      <c r="G250" s="241"/>
      <c r="H250" s="243" t="s">
        <v>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158</v>
      </c>
      <c r="AU250" s="250" t="s">
        <v>91</v>
      </c>
      <c r="AV250" s="13" t="s">
        <v>89</v>
      </c>
      <c r="AW250" s="13" t="s">
        <v>36</v>
      </c>
      <c r="AX250" s="13" t="s">
        <v>82</v>
      </c>
      <c r="AY250" s="250" t="s">
        <v>148</v>
      </c>
    </row>
    <row r="251" s="14" customFormat="1">
      <c r="A251" s="14"/>
      <c r="B251" s="251"/>
      <c r="C251" s="252"/>
      <c r="D251" s="242" t="s">
        <v>158</v>
      </c>
      <c r="E251" s="253" t="s">
        <v>1</v>
      </c>
      <c r="F251" s="254" t="s">
        <v>312</v>
      </c>
      <c r="G251" s="252"/>
      <c r="H251" s="255">
        <v>44.780000000000001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158</v>
      </c>
      <c r="AU251" s="261" t="s">
        <v>91</v>
      </c>
      <c r="AV251" s="14" t="s">
        <v>91</v>
      </c>
      <c r="AW251" s="14" t="s">
        <v>36</v>
      </c>
      <c r="AX251" s="14" t="s">
        <v>82</v>
      </c>
      <c r="AY251" s="261" t="s">
        <v>148</v>
      </c>
    </row>
    <row r="252" s="15" customFormat="1">
      <c r="A252" s="15"/>
      <c r="B252" s="262"/>
      <c r="C252" s="263"/>
      <c r="D252" s="242" t="s">
        <v>158</v>
      </c>
      <c r="E252" s="264" t="s">
        <v>1</v>
      </c>
      <c r="F252" s="265" t="s">
        <v>161</v>
      </c>
      <c r="G252" s="263"/>
      <c r="H252" s="266">
        <v>44.780000000000001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2" t="s">
        <v>158</v>
      </c>
      <c r="AU252" s="272" t="s">
        <v>91</v>
      </c>
      <c r="AV252" s="15" t="s">
        <v>156</v>
      </c>
      <c r="AW252" s="15" t="s">
        <v>36</v>
      </c>
      <c r="AX252" s="15" t="s">
        <v>89</v>
      </c>
      <c r="AY252" s="272" t="s">
        <v>148</v>
      </c>
    </row>
    <row r="253" s="2" customFormat="1" ht="44.25" customHeight="1">
      <c r="A253" s="38"/>
      <c r="B253" s="39"/>
      <c r="C253" s="227" t="s">
        <v>430</v>
      </c>
      <c r="D253" s="227" t="s">
        <v>151</v>
      </c>
      <c r="E253" s="228" t="s">
        <v>431</v>
      </c>
      <c r="F253" s="229" t="s">
        <v>432</v>
      </c>
      <c r="G253" s="230" t="s">
        <v>195</v>
      </c>
      <c r="H253" s="231">
        <v>0.20300000000000001</v>
      </c>
      <c r="I253" s="232"/>
      <c r="J253" s="233">
        <f>ROUND(I253*H253,2)</f>
        <v>0</v>
      </c>
      <c r="K253" s="229" t="s">
        <v>155</v>
      </c>
      <c r="L253" s="44"/>
      <c r="M253" s="234" t="s">
        <v>1</v>
      </c>
      <c r="N253" s="235" t="s">
        <v>47</v>
      </c>
      <c r="O253" s="91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8" t="s">
        <v>221</v>
      </c>
      <c r="AT253" s="238" t="s">
        <v>151</v>
      </c>
      <c r="AU253" s="238" t="s">
        <v>91</v>
      </c>
      <c r="AY253" s="17" t="s">
        <v>148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7" t="s">
        <v>89</v>
      </c>
      <c r="BK253" s="239">
        <f>ROUND(I253*H253,2)</f>
        <v>0</v>
      </c>
      <c r="BL253" s="17" t="s">
        <v>221</v>
      </c>
      <c r="BM253" s="238" t="s">
        <v>433</v>
      </c>
    </row>
    <row r="254" s="2" customFormat="1" ht="49.05" customHeight="1">
      <c r="A254" s="38"/>
      <c r="B254" s="39"/>
      <c r="C254" s="227" t="s">
        <v>434</v>
      </c>
      <c r="D254" s="227" t="s">
        <v>151</v>
      </c>
      <c r="E254" s="228" t="s">
        <v>435</v>
      </c>
      <c r="F254" s="229" t="s">
        <v>436</v>
      </c>
      <c r="G254" s="230" t="s">
        <v>195</v>
      </c>
      <c r="H254" s="231">
        <v>0.20300000000000001</v>
      </c>
      <c r="I254" s="232"/>
      <c r="J254" s="233">
        <f>ROUND(I254*H254,2)</f>
        <v>0</v>
      </c>
      <c r="K254" s="229" t="s">
        <v>155</v>
      </c>
      <c r="L254" s="44"/>
      <c r="M254" s="234" t="s">
        <v>1</v>
      </c>
      <c r="N254" s="235" t="s">
        <v>47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221</v>
      </c>
      <c r="AT254" s="238" t="s">
        <v>151</v>
      </c>
      <c r="AU254" s="238" t="s">
        <v>91</v>
      </c>
      <c r="AY254" s="17" t="s">
        <v>148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89</v>
      </c>
      <c r="BK254" s="239">
        <f>ROUND(I254*H254,2)</f>
        <v>0</v>
      </c>
      <c r="BL254" s="17" t="s">
        <v>221</v>
      </c>
      <c r="BM254" s="238" t="s">
        <v>437</v>
      </c>
    </row>
    <row r="255" s="12" customFormat="1" ht="22.8" customHeight="1">
      <c r="A255" s="12"/>
      <c r="B255" s="212"/>
      <c r="C255" s="213"/>
      <c r="D255" s="214" t="s">
        <v>81</v>
      </c>
      <c r="E255" s="225" t="s">
        <v>238</v>
      </c>
      <c r="F255" s="225" t="s">
        <v>239</v>
      </c>
      <c r="G255" s="213"/>
      <c r="H255" s="213"/>
      <c r="I255" s="216"/>
      <c r="J255" s="226">
        <f>BK255</f>
        <v>0</v>
      </c>
      <c r="K255" s="213"/>
      <c r="L255" s="217"/>
      <c r="M255" s="218"/>
      <c r="N255" s="219"/>
      <c r="O255" s="219"/>
      <c r="P255" s="220">
        <f>SUM(P256:P267)</f>
        <v>0</v>
      </c>
      <c r="Q255" s="219"/>
      <c r="R255" s="220">
        <f>SUM(R256:R267)</f>
        <v>0.14037300000000003</v>
      </c>
      <c r="S255" s="219"/>
      <c r="T255" s="221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2" t="s">
        <v>91</v>
      </c>
      <c r="AT255" s="223" t="s">
        <v>81</v>
      </c>
      <c r="AU255" s="223" t="s">
        <v>89</v>
      </c>
      <c r="AY255" s="222" t="s">
        <v>148</v>
      </c>
      <c r="BK255" s="224">
        <f>SUM(BK256:BK267)</f>
        <v>0</v>
      </c>
    </row>
    <row r="256" s="2" customFormat="1" ht="24.15" customHeight="1">
      <c r="A256" s="38"/>
      <c r="B256" s="39"/>
      <c r="C256" s="227" t="s">
        <v>438</v>
      </c>
      <c r="D256" s="227" t="s">
        <v>151</v>
      </c>
      <c r="E256" s="228" t="s">
        <v>439</v>
      </c>
      <c r="F256" s="229" t="s">
        <v>440</v>
      </c>
      <c r="G256" s="230" t="s">
        <v>168</v>
      </c>
      <c r="H256" s="231">
        <v>60</v>
      </c>
      <c r="I256" s="232"/>
      <c r="J256" s="233">
        <f>ROUND(I256*H256,2)</f>
        <v>0</v>
      </c>
      <c r="K256" s="229" t="s">
        <v>155</v>
      </c>
      <c r="L256" s="44"/>
      <c r="M256" s="234" t="s">
        <v>1</v>
      </c>
      <c r="N256" s="235" t="s">
        <v>47</v>
      </c>
      <c r="O256" s="91"/>
      <c r="P256" s="236">
        <f>O256*H256</f>
        <v>0</v>
      </c>
      <c r="Q256" s="236">
        <v>0.00016000000000000001</v>
      </c>
      <c r="R256" s="236">
        <f>Q256*H256</f>
        <v>0.0096000000000000009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156</v>
      </c>
      <c r="AT256" s="238" t="s">
        <v>151</v>
      </c>
      <c r="AU256" s="238" t="s">
        <v>91</v>
      </c>
      <c r="AY256" s="17" t="s">
        <v>148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89</v>
      </c>
      <c r="BK256" s="239">
        <f>ROUND(I256*H256,2)</f>
        <v>0</v>
      </c>
      <c r="BL256" s="17" t="s">
        <v>156</v>
      </c>
      <c r="BM256" s="238" t="s">
        <v>441</v>
      </c>
    </row>
    <row r="257" s="2" customFormat="1" ht="24.15" customHeight="1">
      <c r="A257" s="38"/>
      <c r="B257" s="39"/>
      <c r="C257" s="227" t="s">
        <v>442</v>
      </c>
      <c r="D257" s="227" t="s">
        <v>151</v>
      </c>
      <c r="E257" s="228" t="s">
        <v>443</v>
      </c>
      <c r="F257" s="229" t="s">
        <v>444</v>
      </c>
      <c r="G257" s="230" t="s">
        <v>168</v>
      </c>
      <c r="H257" s="231">
        <v>60</v>
      </c>
      <c r="I257" s="232"/>
      <c r="J257" s="233">
        <f>ROUND(I257*H257,2)</f>
        <v>0</v>
      </c>
      <c r="K257" s="229" t="s">
        <v>155</v>
      </c>
      <c r="L257" s="44"/>
      <c r="M257" s="234" t="s">
        <v>1</v>
      </c>
      <c r="N257" s="235" t="s">
        <v>47</v>
      </c>
      <c r="O257" s="91"/>
      <c r="P257" s="236">
        <f>O257*H257</f>
        <v>0</v>
      </c>
      <c r="Q257" s="236">
        <v>0.00017000000000000001</v>
      </c>
      <c r="R257" s="236">
        <f>Q257*H257</f>
        <v>0.010200000000000001</v>
      </c>
      <c r="S257" s="236">
        <v>0</v>
      </c>
      <c r="T257" s="23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221</v>
      </c>
      <c r="AT257" s="238" t="s">
        <v>151</v>
      </c>
      <c r="AU257" s="238" t="s">
        <v>91</v>
      </c>
      <c r="AY257" s="17" t="s">
        <v>148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89</v>
      </c>
      <c r="BK257" s="239">
        <f>ROUND(I257*H257,2)</f>
        <v>0</v>
      </c>
      <c r="BL257" s="17" t="s">
        <v>221</v>
      </c>
      <c r="BM257" s="238" t="s">
        <v>445</v>
      </c>
    </row>
    <row r="258" s="13" customFormat="1">
      <c r="A258" s="13"/>
      <c r="B258" s="240"/>
      <c r="C258" s="241"/>
      <c r="D258" s="242" t="s">
        <v>158</v>
      </c>
      <c r="E258" s="243" t="s">
        <v>1</v>
      </c>
      <c r="F258" s="244" t="s">
        <v>243</v>
      </c>
      <c r="G258" s="241"/>
      <c r="H258" s="243" t="s">
        <v>1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158</v>
      </c>
      <c r="AU258" s="250" t="s">
        <v>91</v>
      </c>
      <c r="AV258" s="13" t="s">
        <v>89</v>
      </c>
      <c r="AW258" s="13" t="s">
        <v>36</v>
      </c>
      <c r="AX258" s="13" t="s">
        <v>82</v>
      </c>
      <c r="AY258" s="250" t="s">
        <v>148</v>
      </c>
    </row>
    <row r="259" s="14" customFormat="1">
      <c r="A259" s="14"/>
      <c r="B259" s="251"/>
      <c r="C259" s="252"/>
      <c r="D259" s="242" t="s">
        <v>158</v>
      </c>
      <c r="E259" s="253" t="s">
        <v>1</v>
      </c>
      <c r="F259" s="254" t="s">
        <v>244</v>
      </c>
      <c r="G259" s="252"/>
      <c r="H259" s="255">
        <v>60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158</v>
      </c>
      <c r="AU259" s="261" t="s">
        <v>91</v>
      </c>
      <c r="AV259" s="14" t="s">
        <v>91</v>
      </c>
      <c r="AW259" s="14" t="s">
        <v>36</v>
      </c>
      <c r="AX259" s="14" t="s">
        <v>82</v>
      </c>
      <c r="AY259" s="261" t="s">
        <v>148</v>
      </c>
    </row>
    <row r="260" s="15" customFormat="1">
      <c r="A260" s="15"/>
      <c r="B260" s="262"/>
      <c r="C260" s="263"/>
      <c r="D260" s="242" t="s">
        <v>158</v>
      </c>
      <c r="E260" s="264" t="s">
        <v>1</v>
      </c>
      <c r="F260" s="265" t="s">
        <v>161</v>
      </c>
      <c r="G260" s="263"/>
      <c r="H260" s="266">
        <v>60</v>
      </c>
      <c r="I260" s="267"/>
      <c r="J260" s="263"/>
      <c r="K260" s="263"/>
      <c r="L260" s="268"/>
      <c r="M260" s="269"/>
      <c r="N260" s="270"/>
      <c r="O260" s="270"/>
      <c r="P260" s="270"/>
      <c r="Q260" s="270"/>
      <c r="R260" s="270"/>
      <c r="S260" s="270"/>
      <c r="T260" s="27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2" t="s">
        <v>158</v>
      </c>
      <c r="AU260" s="272" t="s">
        <v>91</v>
      </c>
      <c r="AV260" s="15" t="s">
        <v>156</v>
      </c>
      <c r="AW260" s="15" t="s">
        <v>36</v>
      </c>
      <c r="AX260" s="15" t="s">
        <v>89</v>
      </c>
      <c r="AY260" s="272" t="s">
        <v>148</v>
      </c>
    </row>
    <row r="261" s="2" customFormat="1" ht="24.15" customHeight="1">
      <c r="A261" s="38"/>
      <c r="B261" s="39"/>
      <c r="C261" s="227" t="s">
        <v>446</v>
      </c>
      <c r="D261" s="227" t="s">
        <v>151</v>
      </c>
      <c r="E261" s="228" t="s">
        <v>447</v>
      </c>
      <c r="F261" s="229" t="s">
        <v>448</v>
      </c>
      <c r="G261" s="230" t="s">
        <v>168</v>
      </c>
      <c r="H261" s="231">
        <v>160.76400000000001</v>
      </c>
      <c r="I261" s="232"/>
      <c r="J261" s="233">
        <f>ROUND(I261*H261,2)</f>
        <v>0</v>
      </c>
      <c r="K261" s="229" t="s">
        <v>155</v>
      </c>
      <c r="L261" s="44"/>
      <c r="M261" s="234" t="s">
        <v>1</v>
      </c>
      <c r="N261" s="235" t="s">
        <v>47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221</v>
      </c>
      <c r="AT261" s="238" t="s">
        <v>151</v>
      </c>
      <c r="AU261" s="238" t="s">
        <v>91</v>
      </c>
      <c r="AY261" s="17" t="s">
        <v>148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89</v>
      </c>
      <c r="BK261" s="239">
        <f>ROUND(I261*H261,2)</f>
        <v>0</v>
      </c>
      <c r="BL261" s="17" t="s">
        <v>221</v>
      </c>
      <c r="BM261" s="238" t="s">
        <v>449</v>
      </c>
    </row>
    <row r="262" s="2" customFormat="1" ht="24.15" customHeight="1">
      <c r="A262" s="38"/>
      <c r="B262" s="39"/>
      <c r="C262" s="227" t="s">
        <v>450</v>
      </c>
      <c r="D262" s="227" t="s">
        <v>151</v>
      </c>
      <c r="E262" s="228" t="s">
        <v>451</v>
      </c>
      <c r="F262" s="229" t="s">
        <v>452</v>
      </c>
      <c r="G262" s="230" t="s">
        <v>168</v>
      </c>
      <c r="H262" s="231">
        <v>160.76400000000001</v>
      </c>
      <c r="I262" s="232"/>
      <c r="J262" s="233">
        <f>ROUND(I262*H262,2)</f>
        <v>0</v>
      </c>
      <c r="K262" s="229" t="s">
        <v>155</v>
      </c>
      <c r="L262" s="44"/>
      <c r="M262" s="234" t="s">
        <v>1</v>
      </c>
      <c r="N262" s="235" t="s">
        <v>47</v>
      </c>
      <c r="O262" s="91"/>
      <c r="P262" s="236">
        <f>O262*H262</f>
        <v>0</v>
      </c>
      <c r="Q262" s="236">
        <v>0.00024000000000000001</v>
      </c>
      <c r="R262" s="236">
        <f>Q262*H262</f>
        <v>0.038583360000000004</v>
      </c>
      <c r="S262" s="236">
        <v>0</v>
      </c>
      <c r="T262" s="23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8" t="s">
        <v>221</v>
      </c>
      <c r="AT262" s="238" t="s">
        <v>151</v>
      </c>
      <c r="AU262" s="238" t="s">
        <v>91</v>
      </c>
      <c r="AY262" s="17" t="s">
        <v>148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7" t="s">
        <v>89</v>
      </c>
      <c r="BK262" s="239">
        <f>ROUND(I262*H262,2)</f>
        <v>0</v>
      </c>
      <c r="BL262" s="17" t="s">
        <v>221</v>
      </c>
      <c r="BM262" s="238" t="s">
        <v>453</v>
      </c>
    </row>
    <row r="263" s="2" customFormat="1" ht="24.15" customHeight="1">
      <c r="A263" s="38"/>
      <c r="B263" s="39"/>
      <c r="C263" s="227" t="s">
        <v>454</v>
      </c>
      <c r="D263" s="227" t="s">
        <v>151</v>
      </c>
      <c r="E263" s="228" t="s">
        <v>455</v>
      </c>
      <c r="F263" s="229" t="s">
        <v>456</v>
      </c>
      <c r="G263" s="230" t="s">
        <v>168</v>
      </c>
      <c r="H263" s="231">
        <v>160.76400000000001</v>
      </c>
      <c r="I263" s="232"/>
      <c r="J263" s="233">
        <f>ROUND(I263*H263,2)</f>
        <v>0</v>
      </c>
      <c r="K263" s="229" t="s">
        <v>155</v>
      </c>
      <c r="L263" s="44"/>
      <c r="M263" s="234" t="s">
        <v>1</v>
      </c>
      <c r="N263" s="235" t="s">
        <v>47</v>
      </c>
      <c r="O263" s="91"/>
      <c r="P263" s="236">
        <f>O263*H263</f>
        <v>0</v>
      </c>
      <c r="Q263" s="236">
        <v>0.00051000000000000004</v>
      </c>
      <c r="R263" s="236">
        <f>Q263*H263</f>
        <v>0.081989640000000016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221</v>
      </c>
      <c r="AT263" s="238" t="s">
        <v>151</v>
      </c>
      <c r="AU263" s="238" t="s">
        <v>91</v>
      </c>
      <c r="AY263" s="17" t="s">
        <v>148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89</v>
      </c>
      <c r="BK263" s="239">
        <f>ROUND(I263*H263,2)</f>
        <v>0</v>
      </c>
      <c r="BL263" s="17" t="s">
        <v>221</v>
      </c>
      <c r="BM263" s="238" t="s">
        <v>457</v>
      </c>
    </row>
    <row r="264" s="13" customFormat="1">
      <c r="A264" s="13"/>
      <c r="B264" s="240"/>
      <c r="C264" s="241"/>
      <c r="D264" s="242" t="s">
        <v>158</v>
      </c>
      <c r="E264" s="243" t="s">
        <v>1</v>
      </c>
      <c r="F264" s="244" t="s">
        <v>458</v>
      </c>
      <c r="G264" s="241"/>
      <c r="H264" s="243" t="s">
        <v>1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158</v>
      </c>
      <c r="AU264" s="250" t="s">
        <v>91</v>
      </c>
      <c r="AV264" s="13" t="s">
        <v>89</v>
      </c>
      <c r="AW264" s="13" t="s">
        <v>36</v>
      </c>
      <c r="AX264" s="13" t="s">
        <v>82</v>
      </c>
      <c r="AY264" s="250" t="s">
        <v>148</v>
      </c>
    </row>
    <row r="265" s="13" customFormat="1">
      <c r="A265" s="13"/>
      <c r="B265" s="240"/>
      <c r="C265" s="241"/>
      <c r="D265" s="242" t="s">
        <v>158</v>
      </c>
      <c r="E265" s="243" t="s">
        <v>1</v>
      </c>
      <c r="F265" s="244" t="s">
        <v>187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158</v>
      </c>
      <c r="AU265" s="250" t="s">
        <v>91</v>
      </c>
      <c r="AV265" s="13" t="s">
        <v>89</v>
      </c>
      <c r="AW265" s="13" t="s">
        <v>36</v>
      </c>
      <c r="AX265" s="13" t="s">
        <v>82</v>
      </c>
      <c r="AY265" s="250" t="s">
        <v>148</v>
      </c>
    </row>
    <row r="266" s="14" customFormat="1">
      <c r="A266" s="14"/>
      <c r="B266" s="251"/>
      <c r="C266" s="252"/>
      <c r="D266" s="242" t="s">
        <v>158</v>
      </c>
      <c r="E266" s="253" t="s">
        <v>1</v>
      </c>
      <c r="F266" s="254" t="s">
        <v>188</v>
      </c>
      <c r="G266" s="252"/>
      <c r="H266" s="255">
        <v>160.76400000000001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158</v>
      </c>
      <c r="AU266" s="261" t="s">
        <v>91</v>
      </c>
      <c r="AV266" s="14" t="s">
        <v>91</v>
      </c>
      <c r="AW266" s="14" t="s">
        <v>36</v>
      </c>
      <c r="AX266" s="14" t="s">
        <v>82</v>
      </c>
      <c r="AY266" s="261" t="s">
        <v>148</v>
      </c>
    </row>
    <row r="267" s="15" customFormat="1">
      <c r="A267" s="15"/>
      <c r="B267" s="262"/>
      <c r="C267" s="263"/>
      <c r="D267" s="242" t="s">
        <v>158</v>
      </c>
      <c r="E267" s="264" t="s">
        <v>1</v>
      </c>
      <c r="F267" s="265" t="s">
        <v>161</v>
      </c>
      <c r="G267" s="263"/>
      <c r="H267" s="266">
        <v>160.76400000000001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2" t="s">
        <v>158</v>
      </c>
      <c r="AU267" s="272" t="s">
        <v>91</v>
      </c>
      <c r="AV267" s="15" t="s">
        <v>156</v>
      </c>
      <c r="AW267" s="15" t="s">
        <v>36</v>
      </c>
      <c r="AX267" s="15" t="s">
        <v>89</v>
      </c>
      <c r="AY267" s="272" t="s">
        <v>148</v>
      </c>
    </row>
    <row r="268" s="12" customFormat="1" ht="22.8" customHeight="1">
      <c r="A268" s="12"/>
      <c r="B268" s="212"/>
      <c r="C268" s="213"/>
      <c r="D268" s="214" t="s">
        <v>81</v>
      </c>
      <c r="E268" s="225" t="s">
        <v>245</v>
      </c>
      <c r="F268" s="225" t="s">
        <v>246</v>
      </c>
      <c r="G268" s="213"/>
      <c r="H268" s="213"/>
      <c r="I268" s="216"/>
      <c r="J268" s="226">
        <f>BK268</f>
        <v>0</v>
      </c>
      <c r="K268" s="213"/>
      <c r="L268" s="217"/>
      <c r="M268" s="218"/>
      <c r="N268" s="219"/>
      <c r="O268" s="219"/>
      <c r="P268" s="220">
        <f>SUM(P269:P275)</f>
        <v>0</v>
      </c>
      <c r="Q268" s="219"/>
      <c r="R268" s="220">
        <f>SUM(R269:R275)</f>
        <v>0.025962399999999997</v>
      </c>
      <c r="S268" s="219"/>
      <c r="T268" s="221">
        <f>SUM(T269:T275)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91</v>
      </c>
      <c r="AT268" s="223" t="s">
        <v>81</v>
      </c>
      <c r="AU268" s="223" t="s">
        <v>89</v>
      </c>
      <c r="AY268" s="222" t="s">
        <v>148</v>
      </c>
      <c r="BK268" s="224">
        <f>SUM(BK269:BK275)</f>
        <v>0</v>
      </c>
    </row>
    <row r="269" s="2" customFormat="1" ht="24.15" customHeight="1">
      <c r="A269" s="38"/>
      <c r="B269" s="39"/>
      <c r="C269" s="227" t="s">
        <v>459</v>
      </c>
      <c r="D269" s="227" t="s">
        <v>151</v>
      </c>
      <c r="E269" s="228" t="s">
        <v>460</v>
      </c>
      <c r="F269" s="229" t="s">
        <v>461</v>
      </c>
      <c r="G269" s="230" t="s">
        <v>168</v>
      </c>
      <c r="H269" s="231">
        <v>56.439999999999998</v>
      </c>
      <c r="I269" s="232"/>
      <c r="J269" s="233">
        <f>ROUND(I269*H269,2)</f>
        <v>0</v>
      </c>
      <c r="K269" s="229" t="s">
        <v>1</v>
      </c>
      <c r="L269" s="44"/>
      <c r="M269" s="234" t="s">
        <v>1</v>
      </c>
      <c r="N269" s="235" t="s">
        <v>47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221</v>
      </c>
      <c r="AT269" s="238" t="s">
        <v>151</v>
      </c>
      <c r="AU269" s="238" t="s">
        <v>91</v>
      </c>
      <c r="AY269" s="17" t="s">
        <v>148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89</v>
      </c>
      <c r="BK269" s="239">
        <f>ROUND(I269*H269,2)</f>
        <v>0</v>
      </c>
      <c r="BL269" s="17" t="s">
        <v>221</v>
      </c>
      <c r="BM269" s="238" t="s">
        <v>462</v>
      </c>
    </row>
    <row r="270" s="2" customFormat="1" ht="33" customHeight="1">
      <c r="A270" s="38"/>
      <c r="B270" s="39"/>
      <c r="C270" s="227" t="s">
        <v>463</v>
      </c>
      <c r="D270" s="227" t="s">
        <v>151</v>
      </c>
      <c r="E270" s="228" t="s">
        <v>464</v>
      </c>
      <c r="F270" s="229" t="s">
        <v>465</v>
      </c>
      <c r="G270" s="230" t="s">
        <v>168</v>
      </c>
      <c r="H270" s="231">
        <v>56.439999999999998</v>
      </c>
      <c r="I270" s="232"/>
      <c r="J270" s="233">
        <f>ROUND(I270*H270,2)</f>
        <v>0</v>
      </c>
      <c r="K270" s="229" t="s">
        <v>155</v>
      </c>
      <c r="L270" s="44"/>
      <c r="M270" s="234" t="s">
        <v>1</v>
      </c>
      <c r="N270" s="235" t="s">
        <v>47</v>
      </c>
      <c r="O270" s="91"/>
      <c r="P270" s="236">
        <f>O270*H270</f>
        <v>0</v>
      </c>
      <c r="Q270" s="236">
        <v>0.00020000000000000001</v>
      </c>
      <c r="R270" s="236">
        <f>Q270*H270</f>
        <v>0.011287999999999999</v>
      </c>
      <c r="S270" s="236">
        <v>0</v>
      </c>
      <c r="T270" s="23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221</v>
      </c>
      <c r="AT270" s="238" t="s">
        <v>151</v>
      </c>
      <c r="AU270" s="238" t="s">
        <v>91</v>
      </c>
      <c r="AY270" s="17" t="s">
        <v>148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89</v>
      </c>
      <c r="BK270" s="239">
        <f>ROUND(I270*H270,2)</f>
        <v>0</v>
      </c>
      <c r="BL270" s="17" t="s">
        <v>221</v>
      </c>
      <c r="BM270" s="238" t="s">
        <v>466</v>
      </c>
    </row>
    <row r="271" s="2" customFormat="1" ht="37.8" customHeight="1">
      <c r="A271" s="38"/>
      <c r="B271" s="39"/>
      <c r="C271" s="227" t="s">
        <v>467</v>
      </c>
      <c r="D271" s="227" t="s">
        <v>151</v>
      </c>
      <c r="E271" s="228" t="s">
        <v>468</v>
      </c>
      <c r="F271" s="229" t="s">
        <v>469</v>
      </c>
      <c r="G271" s="230" t="s">
        <v>168</v>
      </c>
      <c r="H271" s="231">
        <v>56.439999999999998</v>
      </c>
      <c r="I271" s="232"/>
      <c r="J271" s="233">
        <f>ROUND(I271*H271,2)</f>
        <v>0</v>
      </c>
      <c r="K271" s="229" t="s">
        <v>155</v>
      </c>
      <c r="L271" s="44"/>
      <c r="M271" s="234" t="s">
        <v>1</v>
      </c>
      <c r="N271" s="235" t="s">
        <v>47</v>
      </c>
      <c r="O271" s="91"/>
      <c r="P271" s="236">
        <f>O271*H271</f>
        <v>0</v>
      </c>
      <c r="Q271" s="236">
        <v>0.00025999999999999998</v>
      </c>
      <c r="R271" s="236">
        <f>Q271*H271</f>
        <v>0.014674399999999999</v>
      </c>
      <c r="S271" s="236">
        <v>0</v>
      </c>
      <c r="T271" s="23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221</v>
      </c>
      <c r="AT271" s="238" t="s">
        <v>151</v>
      </c>
      <c r="AU271" s="238" t="s">
        <v>91</v>
      </c>
      <c r="AY271" s="17" t="s">
        <v>148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89</v>
      </c>
      <c r="BK271" s="239">
        <f>ROUND(I271*H271,2)</f>
        <v>0</v>
      </c>
      <c r="BL271" s="17" t="s">
        <v>221</v>
      </c>
      <c r="BM271" s="238" t="s">
        <v>470</v>
      </c>
    </row>
    <row r="272" s="13" customFormat="1">
      <c r="A272" s="13"/>
      <c r="B272" s="240"/>
      <c r="C272" s="241"/>
      <c r="D272" s="242" t="s">
        <v>158</v>
      </c>
      <c r="E272" s="243" t="s">
        <v>1</v>
      </c>
      <c r="F272" s="244" t="s">
        <v>251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158</v>
      </c>
      <c r="AU272" s="250" t="s">
        <v>91</v>
      </c>
      <c r="AV272" s="13" t="s">
        <v>89</v>
      </c>
      <c r="AW272" s="13" t="s">
        <v>36</v>
      </c>
      <c r="AX272" s="13" t="s">
        <v>82</v>
      </c>
      <c r="AY272" s="250" t="s">
        <v>148</v>
      </c>
    </row>
    <row r="273" s="13" customFormat="1">
      <c r="A273" s="13"/>
      <c r="B273" s="240"/>
      <c r="C273" s="241"/>
      <c r="D273" s="242" t="s">
        <v>158</v>
      </c>
      <c r="E273" s="243" t="s">
        <v>1</v>
      </c>
      <c r="F273" s="244" t="s">
        <v>471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158</v>
      </c>
      <c r="AU273" s="250" t="s">
        <v>91</v>
      </c>
      <c r="AV273" s="13" t="s">
        <v>89</v>
      </c>
      <c r="AW273" s="13" t="s">
        <v>36</v>
      </c>
      <c r="AX273" s="13" t="s">
        <v>82</v>
      </c>
      <c r="AY273" s="250" t="s">
        <v>148</v>
      </c>
    </row>
    <row r="274" s="14" customFormat="1">
      <c r="A274" s="14"/>
      <c r="B274" s="251"/>
      <c r="C274" s="252"/>
      <c r="D274" s="242" t="s">
        <v>158</v>
      </c>
      <c r="E274" s="253" t="s">
        <v>1</v>
      </c>
      <c r="F274" s="254" t="s">
        <v>472</v>
      </c>
      <c r="G274" s="252"/>
      <c r="H274" s="255">
        <v>56.439999999999998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158</v>
      </c>
      <c r="AU274" s="261" t="s">
        <v>91</v>
      </c>
      <c r="AV274" s="14" t="s">
        <v>91</v>
      </c>
      <c r="AW274" s="14" t="s">
        <v>36</v>
      </c>
      <c r="AX274" s="14" t="s">
        <v>82</v>
      </c>
      <c r="AY274" s="261" t="s">
        <v>148</v>
      </c>
    </row>
    <row r="275" s="15" customFormat="1">
      <c r="A275" s="15"/>
      <c r="B275" s="262"/>
      <c r="C275" s="263"/>
      <c r="D275" s="242" t="s">
        <v>158</v>
      </c>
      <c r="E275" s="264" t="s">
        <v>1</v>
      </c>
      <c r="F275" s="265" t="s">
        <v>161</v>
      </c>
      <c r="G275" s="263"/>
      <c r="H275" s="266">
        <v>56.439999999999998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2" t="s">
        <v>158</v>
      </c>
      <c r="AU275" s="272" t="s">
        <v>91</v>
      </c>
      <c r="AV275" s="15" t="s">
        <v>156</v>
      </c>
      <c r="AW275" s="15" t="s">
        <v>36</v>
      </c>
      <c r="AX275" s="15" t="s">
        <v>89</v>
      </c>
      <c r="AY275" s="272" t="s">
        <v>148</v>
      </c>
    </row>
    <row r="276" s="12" customFormat="1" ht="25.92" customHeight="1">
      <c r="A276" s="12"/>
      <c r="B276" s="212"/>
      <c r="C276" s="213"/>
      <c r="D276" s="214" t="s">
        <v>81</v>
      </c>
      <c r="E276" s="215" t="s">
        <v>473</v>
      </c>
      <c r="F276" s="215" t="s">
        <v>474</v>
      </c>
      <c r="G276" s="213"/>
      <c r="H276" s="213"/>
      <c r="I276" s="216"/>
      <c r="J276" s="200">
        <f>BK276</f>
        <v>0</v>
      </c>
      <c r="K276" s="213"/>
      <c r="L276" s="217"/>
      <c r="M276" s="218"/>
      <c r="N276" s="219"/>
      <c r="O276" s="219"/>
      <c r="P276" s="220">
        <f>SUM(P277:P278)</f>
        <v>0</v>
      </c>
      <c r="Q276" s="219"/>
      <c r="R276" s="220">
        <f>SUM(R277:R278)</f>
        <v>0</v>
      </c>
      <c r="S276" s="219"/>
      <c r="T276" s="221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2" t="s">
        <v>156</v>
      </c>
      <c r="AT276" s="223" t="s">
        <v>81</v>
      </c>
      <c r="AU276" s="223" t="s">
        <v>82</v>
      </c>
      <c r="AY276" s="222" t="s">
        <v>148</v>
      </c>
      <c r="BK276" s="224">
        <f>SUM(BK277:BK278)</f>
        <v>0</v>
      </c>
    </row>
    <row r="277" s="2" customFormat="1" ht="24.15" customHeight="1">
      <c r="A277" s="38"/>
      <c r="B277" s="39"/>
      <c r="C277" s="227" t="s">
        <v>475</v>
      </c>
      <c r="D277" s="227" t="s">
        <v>151</v>
      </c>
      <c r="E277" s="228" t="s">
        <v>476</v>
      </c>
      <c r="F277" s="229" t="s">
        <v>477</v>
      </c>
      <c r="G277" s="230" t="s">
        <v>380</v>
      </c>
      <c r="H277" s="231">
        <v>1</v>
      </c>
      <c r="I277" s="232"/>
      <c r="J277" s="233">
        <f>ROUND(I277*H277,2)</f>
        <v>0</v>
      </c>
      <c r="K277" s="229" t="s">
        <v>1</v>
      </c>
      <c r="L277" s="44"/>
      <c r="M277" s="234" t="s">
        <v>1</v>
      </c>
      <c r="N277" s="235" t="s">
        <v>47</v>
      </c>
      <c r="O277" s="91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156</v>
      </c>
      <c r="AT277" s="238" t="s">
        <v>151</v>
      </c>
      <c r="AU277" s="238" t="s">
        <v>89</v>
      </c>
      <c r="AY277" s="17" t="s">
        <v>148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89</v>
      </c>
      <c r="BK277" s="239">
        <f>ROUND(I277*H277,2)</f>
        <v>0</v>
      </c>
      <c r="BL277" s="17" t="s">
        <v>156</v>
      </c>
      <c r="BM277" s="238" t="s">
        <v>478</v>
      </c>
    </row>
    <row r="278" s="2" customFormat="1" ht="33" customHeight="1">
      <c r="A278" s="38"/>
      <c r="B278" s="39"/>
      <c r="C278" s="227" t="s">
        <v>479</v>
      </c>
      <c r="D278" s="227" t="s">
        <v>151</v>
      </c>
      <c r="E278" s="228" t="s">
        <v>480</v>
      </c>
      <c r="F278" s="229" t="s">
        <v>481</v>
      </c>
      <c r="G278" s="230" t="s">
        <v>380</v>
      </c>
      <c r="H278" s="231">
        <v>1</v>
      </c>
      <c r="I278" s="232"/>
      <c r="J278" s="233">
        <f>ROUND(I278*H278,2)</f>
        <v>0</v>
      </c>
      <c r="K278" s="229" t="s">
        <v>1</v>
      </c>
      <c r="L278" s="44"/>
      <c r="M278" s="234" t="s">
        <v>1</v>
      </c>
      <c r="N278" s="235" t="s">
        <v>47</v>
      </c>
      <c r="O278" s="91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156</v>
      </c>
      <c r="AT278" s="238" t="s">
        <v>151</v>
      </c>
      <c r="AU278" s="238" t="s">
        <v>89</v>
      </c>
      <c r="AY278" s="17" t="s">
        <v>148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89</v>
      </c>
      <c r="BK278" s="239">
        <f>ROUND(I278*H278,2)</f>
        <v>0</v>
      </c>
      <c r="BL278" s="17" t="s">
        <v>156</v>
      </c>
      <c r="BM278" s="238" t="s">
        <v>482</v>
      </c>
    </row>
    <row r="279" s="2" customFormat="1" ht="49.92" customHeight="1">
      <c r="A279" s="38"/>
      <c r="B279" s="39"/>
      <c r="C279" s="40"/>
      <c r="D279" s="40"/>
      <c r="E279" s="215" t="s">
        <v>253</v>
      </c>
      <c r="F279" s="215" t="s">
        <v>254</v>
      </c>
      <c r="G279" s="40"/>
      <c r="H279" s="40"/>
      <c r="I279" s="40"/>
      <c r="J279" s="200">
        <f>BK279</f>
        <v>0</v>
      </c>
      <c r="K279" s="40"/>
      <c r="L279" s="44"/>
      <c r="M279" s="273"/>
      <c r="N279" s="274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81</v>
      </c>
      <c r="AU279" s="17" t="s">
        <v>82</v>
      </c>
      <c r="AY279" s="17" t="s">
        <v>255</v>
      </c>
      <c r="BK279" s="239">
        <f>SUM(BK280:BK284)</f>
        <v>0</v>
      </c>
    </row>
    <row r="280" s="2" customFormat="1" ht="16.32" customHeight="1">
      <c r="A280" s="38"/>
      <c r="B280" s="39"/>
      <c r="C280" s="275" t="s">
        <v>1</v>
      </c>
      <c r="D280" s="275" t="s">
        <v>151</v>
      </c>
      <c r="E280" s="276" t="s">
        <v>1</v>
      </c>
      <c r="F280" s="277" t="s">
        <v>1</v>
      </c>
      <c r="G280" s="278" t="s">
        <v>1</v>
      </c>
      <c r="H280" s="279"/>
      <c r="I280" s="280"/>
      <c r="J280" s="281">
        <f>BK280</f>
        <v>0</v>
      </c>
      <c r="K280" s="282"/>
      <c r="L280" s="44"/>
      <c r="M280" s="283" t="s">
        <v>1</v>
      </c>
      <c r="N280" s="284" t="s">
        <v>47</v>
      </c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255</v>
      </c>
      <c r="AU280" s="17" t="s">
        <v>89</v>
      </c>
      <c r="AY280" s="17" t="s">
        <v>255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89</v>
      </c>
      <c r="BK280" s="239">
        <f>I280*H280</f>
        <v>0</v>
      </c>
    </row>
    <row r="281" s="2" customFormat="1" ht="16.32" customHeight="1">
      <c r="A281" s="38"/>
      <c r="B281" s="39"/>
      <c r="C281" s="275" t="s">
        <v>1</v>
      </c>
      <c r="D281" s="275" t="s">
        <v>151</v>
      </c>
      <c r="E281" s="276" t="s">
        <v>1</v>
      </c>
      <c r="F281" s="277" t="s">
        <v>1</v>
      </c>
      <c r="G281" s="278" t="s">
        <v>1</v>
      </c>
      <c r="H281" s="279"/>
      <c r="I281" s="280"/>
      <c r="J281" s="281">
        <f>BK281</f>
        <v>0</v>
      </c>
      <c r="K281" s="282"/>
      <c r="L281" s="44"/>
      <c r="M281" s="283" t="s">
        <v>1</v>
      </c>
      <c r="N281" s="284" t="s">
        <v>47</v>
      </c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255</v>
      </c>
      <c r="AU281" s="17" t="s">
        <v>89</v>
      </c>
      <c r="AY281" s="17" t="s">
        <v>255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89</v>
      </c>
      <c r="BK281" s="239">
        <f>I281*H281</f>
        <v>0</v>
      </c>
    </row>
    <row r="282" s="2" customFormat="1" ht="16.32" customHeight="1">
      <c r="A282" s="38"/>
      <c r="B282" s="39"/>
      <c r="C282" s="275" t="s">
        <v>1</v>
      </c>
      <c r="D282" s="275" t="s">
        <v>151</v>
      </c>
      <c r="E282" s="276" t="s">
        <v>1</v>
      </c>
      <c r="F282" s="277" t="s">
        <v>1</v>
      </c>
      <c r="G282" s="278" t="s">
        <v>1</v>
      </c>
      <c r="H282" s="279"/>
      <c r="I282" s="280"/>
      <c r="J282" s="281">
        <f>BK282</f>
        <v>0</v>
      </c>
      <c r="K282" s="282"/>
      <c r="L282" s="44"/>
      <c r="M282" s="283" t="s">
        <v>1</v>
      </c>
      <c r="N282" s="284" t="s">
        <v>47</v>
      </c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255</v>
      </c>
      <c r="AU282" s="17" t="s">
        <v>89</v>
      </c>
      <c r="AY282" s="17" t="s">
        <v>255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89</v>
      </c>
      <c r="BK282" s="239">
        <f>I282*H282</f>
        <v>0</v>
      </c>
    </row>
    <row r="283" s="2" customFormat="1" ht="16.32" customHeight="1">
      <c r="A283" s="38"/>
      <c r="B283" s="39"/>
      <c r="C283" s="275" t="s">
        <v>1</v>
      </c>
      <c r="D283" s="275" t="s">
        <v>151</v>
      </c>
      <c r="E283" s="276" t="s">
        <v>1</v>
      </c>
      <c r="F283" s="277" t="s">
        <v>1</v>
      </c>
      <c r="G283" s="278" t="s">
        <v>1</v>
      </c>
      <c r="H283" s="279"/>
      <c r="I283" s="280"/>
      <c r="J283" s="281">
        <f>BK283</f>
        <v>0</v>
      </c>
      <c r="K283" s="282"/>
      <c r="L283" s="44"/>
      <c r="M283" s="283" t="s">
        <v>1</v>
      </c>
      <c r="N283" s="284" t="s">
        <v>47</v>
      </c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255</v>
      </c>
      <c r="AU283" s="17" t="s">
        <v>89</v>
      </c>
      <c r="AY283" s="17" t="s">
        <v>255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89</v>
      </c>
      <c r="BK283" s="239">
        <f>I283*H283</f>
        <v>0</v>
      </c>
    </row>
    <row r="284" s="2" customFormat="1" ht="16.32" customHeight="1">
      <c r="A284" s="38"/>
      <c r="B284" s="39"/>
      <c r="C284" s="275" t="s">
        <v>1</v>
      </c>
      <c r="D284" s="275" t="s">
        <v>151</v>
      </c>
      <c r="E284" s="276" t="s">
        <v>1</v>
      </c>
      <c r="F284" s="277" t="s">
        <v>1</v>
      </c>
      <c r="G284" s="278" t="s">
        <v>1</v>
      </c>
      <c r="H284" s="279"/>
      <c r="I284" s="280"/>
      <c r="J284" s="281">
        <f>BK284</f>
        <v>0</v>
      </c>
      <c r="K284" s="282"/>
      <c r="L284" s="44"/>
      <c r="M284" s="283" t="s">
        <v>1</v>
      </c>
      <c r="N284" s="284" t="s">
        <v>47</v>
      </c>
      <c r="O284" s="285"/>
      <c r="P284" s="285"/>
      <c r="Q284" s="285"/>
      <c r="R284" s="285"/>
      <c r="S284" s="285"/>
      <c r="T284" s="286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255</v>
      </c>
      <c r="AU284" s="17" t="s">
        <v>89</v>
      </c>
      <c r="AY284" s="17" t="s">
        <v>255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89</v>
      </c>
      <c r="BK284" s="239">
        <f>I284*H284</f>
        <v>0</v>
      </c>
    </row>
    <row r="285" s="2" customFormat="1" ht="6.96" customHeight="1">
      <c r="A285" s="38"/>
      <c r="B285" s="66"/>
      <c r="C285" s="67"/>
      <c r="D285" s="67"/>
      <c r="E285" s="67"/>
      <c r="F285" s="67"/>
      <c r="G285" s="67"/>
      <c r="H285" s="67"/>
      <c r="I285" s="67"/>
      <c r="J285" s="67"/>
      <c r="K285" s="67"/>
      <c r="L285" s="44"/>
      <c r="M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</sheetData>
  <sheetProtection sheet="1" autoFilter="0" formatColumns="0" formatRows="0" objects="1" scenarios="1" spinCount="100000" saltValue="u19eir89K19pdTEj9+prjuL296ed1opjJicb9oj6UmIP2F4+KNrtjYboIi+oEig78Eoq6yPuvehTyDR2GZZPOA==" hashValue="ZwIUqqnMHHshC8Bu2otpU1Vgh35LSDeASCnhYwWxQZtOTuAu7vOqIgTiGscXd82xXU5VkBHQW1wMULE5TN8SPw==" algorithmName="SHA-512" password="CC35"/>
  <autoFilter ref="C134:K2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dataValidations count="2">
    <dataValidation type="list" allowBlank="1" showInputMessage="1" showErrorMessage="1" error="Povoleny jsou hodnoty K, M." sqref="D280:D285">
      <formula1>"K, M"</formula1>
    </dataValidation>
    <dataValidation type="list" allowBlank="1" showInputMessage="1" showErrorMessage="1" error="Povoleny jsou hodnoty základní, snížená, zákl. přenesená, sníž. přenesená, nulová." sqref="N280:N28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483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26. 5. 2023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0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37</v>
      </c>
      <c r="E23" s="38"/>
      <c r="F23" s="38"/>
      <c r="G23" s="38"/>
      <c r="H23" s="38"/>
      <c r="I23" s="150" t="s">
        <v>25</v>
      </c>
      <c r="J23" s="141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39</v>
      </c>
      <c r="F24" s="38"/>
      <c r="G24" s="38"/>
      <c r="H24" s="38"/>
      <c r="I24" s="150" t="s">
        <v>28</v>
      </c>
      <c r="J24" s="141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42</v>
      </c>
      <c r="E30" s="38"/>
      <c r="F30" s="38"/>
      <c r="G30" s="38"/>
      <c r="H30" s="38"/>
      <c r="I30" s="38"/>
      <c r="J30" s="160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44</v>
      </c>
      <c r="G32" s="38"/>
      <c r="H32" s="38"/>
      <c r="I32" s="161" t="s">
        <v>43</v>
      </c>
      <c r="J32" s="161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50" t="s">
        <v>47</v>
      </c>
      <c r="F33" s="163">
        <f>ROUND((ROUND((SUM(BE125:BE291)),  2) + SUM(BE293:BE297)), 2)</f>
        <v>0</v>
      </c>
      <c r="G33" s="38"/>
      <c r="H33" s="38"/>
      <c r="I33" s="164">
        <v>0.20999999999999999</v>
      </c>
      <c r="J33" s="163">
        <f>ROUND((ROUND(((SUM(BE125:BE291))*I33),  2) + (SUM(BE293:BE297)*I33)),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48</v>
      </c>
      <c r="F34" s="163">
        <f>ROUND((ROUND((SUM(BF125:BF291)),  2) + SUM(BF293:BF297)), 2)</f>
        <v>0</v>
      </c>
      <c r="G34" s="38"/>
      <c r="H34" s="38"/>
      <c r="I34" s="164">
        <v>0.14999999999999999</v>
      </c>
      <c r="J34" s="163">
        <f>ROUND((ROUND(((SUM(BF125:BF291))*I34),  2) + (SUM(BF293:BF297)*I34)),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49</v>
      </c>
      <c r="F35" s="163">
        <f>ROUND((ROUND((SUM(BG125:BG291)),  2) + SUM(BG293:BG297)),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50</v>
      </c>
      <c r="F36" s="163">
        <f>ROUND((ROUND((SUM(BH125:BH291)),  2) + SUM(BH293:BH297)),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51</v>
      </c>
      <c r="F37" s="163">
        <f>ROUND((ROUND((SUM(BI125:BI291)),  2) + SUM(BI293:BI297)),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UT a MaR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Řečkovice</v>
      </c>
      <c r="G89" s="40"/>
      <c r="H89" s="40"/>
      <c r="I89" s="32" t="s">
        <v>22</v>
      </c>
      <c r="J89" s="79" t="str">
        <f>IF(J12="","",J12)</f>
        <v>26. 5. 2023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Brno-Řečkovice</v>
      </c>
      <c r="G91" s="40"/>
      <c r="H91" s="40"/>
      <c r="I91" s="32" t="s">
        <v>32</v>
      </c>
      <c r="J91" s="36" t="str">
        <f>E21</f>
        <v>A-plus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266</v>
      </c>
      <c r="E97" s="191"/>
      <c r="F97" s="191"/>
      <c r="G97" s="191"/>
      <c r="H97" s="191"/>
      <c r="I97" s="191"/>
      <c r="J97" s="192">
        <f>J126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484</v>
      </c>
      <c r="E98" s="196"/>
      <c r="F98" s="196"/>
      <c r="G98" s="196"/>
      <c r="H98" s="196"/>
      <c r="I98" s="196"/>
      <c r="J98" s="197">
        <f>J127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485</v>
      </c>
      <c r="E99" s="196"/>
      <c r="F99" s="196"/>
      <c r="G99" s="196"/>
      <c r="H99" s="196"/>
      <c r="I99" s="196"/>
      <c r="J99" s="197">
        <f>J139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486</v>
      </c>
      <c r="E100" s="196"/>
      <c r="F100" s="196"/>
      <c r="G100" s="196"/>
      <c r="H100" s="196"/>
      <c r="I100" s="196"/>
      <c r="J100" s="197">
        <f>J206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487</v>
      </c>
      <c r="E101" s="196"/>
      <c r="F101" s="196"/>
      <c r="G101" s="196"/>
      <c r="H101" s="196"/>
      <c r="I101" s="196"/>
      <c r="J101" s="197">
        <f>J219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488</v>
      </c>
      <c r="E102" s="196"/>
      <c r="F102" s="196"/>
      <c r="G102" s="196"/>
      <c r="H102" s="196"/>
      <c r="I102" s="196"/>
      <c r="J102" s="197">
        <f>J245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489</v>
      </c>
      <c r="E103" s="196"/>
      <c r="F103" s="196"/>
      <c r="G103" s="196"/>
      <c r="H103" s="196"/>
      <c r="I103" s="196"/>
      <c r="J103" s="197">
        <f>J253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490</v>
      </c>
      <c r="E104" s="196"/>
      <c r="F104" s="196"/>
      <c r="G104" s="196"/>
      <c r="H104" s="196"/>
      <c r="I104" s="196"/>
      <c r="J104" s="197">
        <f>J265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1.84" customHeight="1">
      <c r="A105" s="9"/>
      <c r="B105" s="188"/>
      <c r="C105" s="189"/>
      <c r="D105" s="199" t="s">
        <v>132</v>
      </c>
      <c r="E105" s="189"/>
      <c r="F105" s="189"/>
      <c r="G105" s="189"/>
      <c r="H105" s="189"/>
      <c r="I105" s="189"/>
      <c r="J105" s="200">
        <f>J292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GYREC - modernizace kotelny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02 - UT a MaR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Řečkovice</v>
      </c>
      <c r="G119" s="40"/>
      <c r="H119" s="40"/>
      <c r="I119" s="32" t="s">
        <v>22</v>
      </c>
      <c r="J119" s="79" t="str">
        <f>IF(J12="","",J12)</f>
        <v>26. 5. 2023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Gymnázium Brno-Řečkovice</v>
      </c>
      <c r="G121" s="40"/>
      <c r="H121" s="40"/>
      <c r="I121" s="32" t="s">
        <v>32</v>
      </c>
      <c r="J121" s="36" t="str">
        <f>E21</f>
        <v>A-plus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37</v>
      </c>
      <c r="J122" s="36" t="str">
        <f>E24</f>
        <v>STAGA stavební agentura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1"/>
      <c r="B124" s="202"/>
      <c r="C124" s="203" t="s">
        <v>134</v>
      </c>
      <c r="D124" s="204" t="s">
        <v>67</v>
      </c>
      <c r="E124" s="204" t="s">
        <v>63</v>
      </c>
      <c r="F124" s="204" t="s">
        <v>64</v>
      </c>
      <c r="G124" s="204" t="s">
        <v>135</v>
      </c>
      <c r="H124" s="204" t="s">
        <v>136</v>
      </c>
      <c r="I124" s="204" t="s">
        <v>137</v>
      </c>
      <c r="J124" s="204" t="s">
        <v>122</v>
      </c>
      <c r="K124" s="205" t="s">
        <v>138</v>
      </c>
      <c r="L124" s="206"/>
      <c r="M124" s="100" t="s">
        <v>1</v>
      </c>
      <c r="N124" s="101" t="s">
        <v>46</v>
      </c>
      <c r="O124" s="101" t="s">
        <v>139</v>
      </c>
      <c r="P124" s="101" t="s">
        <v>140</v>
      </c>
      <c r="Q124" s="101" t="s">
        <v>141</v>
      </c>
      <c r="R124" s="101" t="s">
        <v>142</v>
      </c>
      <c r="S124" s="101" t="s">
        <v>143</v>
      </c>
      <c r="T124" s="102" t="s">
        <v>144</v>
      </c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</row>
    <row r="125" s="2" customFormat="1" ht="22.8" customHeight="1">
      <c r="A125" s="38"/>
      <c r="B125" s="39"/>
      <c r="C125" s="107" t="s">
        <v>145</v>
      </c>
      <c r="D125" s="40"/>
      <c r="E125" s="40"/>
      <c r="F125" s="40"/>
      <c r="G125" s="40"/>
      <c r="H125" s="40"/>
      <c r="I125" s="40"/>
      <c r="J125" s="207">
        <f>BK125</f>
        <v>0</v>
      </c>
      <c r="K125" s="40"/>
      <c r="L125" s="44"/>
      <c r="M125" s="103"/>
      <c r="N125" s="208"/>
      <c r="O125" s="104"/>
      <c r="P125" s="209">
        <f>P126+P292</f>
        <v>0</v>
      </c>
      <c r="Q125" s="104"/>
      <c r="R125" s="209">
        <f>R126+R292</f>
        <v>0</v>
      </c>
      <c r="S125" s="104"/>
      <c r="T125" s="210">
        <f>T126+T292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81</v>
      </c>
      <c r="AU125" s="17" t="s">
        <v>124</v>
      </c>
      <c r="BK125" s="211">
        <f>BK126+BK292</f>
        <v>0</v>
      </c>
    </row>
    <row r="126" s="12" customFormat="1" ht="25.92" customHeight="1">
      <c r="A126" s="12"/>
      <c r="B126" s="212"/>
      <c r="C126" s="213"/>
      <c r="D126" s="214" t="s">
        <v>81</v>
      </c>
      <c r="E126" s="215" t="s">
        <v>473</v>
      </c>
      <c r="F126" s="215" t="s">
        <v>474</v>
      </c>
      <c r="G126" s="213"/>
      <c r="H126" s="213"/>
      <c r="I126" s="216"/>
      <c r="J126" s="200">
        <f>BK126</f>
        <v>0</v>
      </c>
      <c r="K126" s="213"/>
      <c r="L126" s="217"/>
      <c r="M126" s="218"/>
      <c r="N126" s="219"/>
      <c r="O126" s="219"/>
      <c r="P126" s="220">
        <f>P127+P139+P206+P219+P245+P253+P265</f>
        <v>0</v>
      </c>
      <c r="Q126" s="219"/>
      <c r="R126" s="220">
        <f>R127+R139+R206+R219+R245+R253+R265</f>
        <v>0</v>
      </c>
      <c r="S126" s="219"/>
      <c r="T126" s="221">
        <f>T127+T139+T206+T219+T245+T253+T265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156</v>
      </c>
      <c r="AT126" s="223" t="s">
        <v>81</v>
      </c>
      <c r="AU126" s="223" t="s">
        <v>82</v>
      </c>
      <c r="AY126" s="222" t="s">
        <v>148</v>
      </c>
      <c r="BK126" s="224">
        <f>BK127+BK139+BK206+BK219+BK245+BK253+BK265</f>
        <v>0</v>
      </c>
    </row>
    <row r="127" s="12" customFormat="1" ht="22.8" customHeight="1">
      <c r="A127" s="12"/>
      <c r="B127" s="212"/>
      <c r="C127" s="213"/>
      <c r="D127" s="214" t="s">
        <v>81</v>
      </c>
      <c r="E127" s="225" t="s">
        <v>491</v>
      </c>
      <c r="F127" s="225" t="s">
        <v>492</v>
      </c>
      <c r="G127" s="213"/>
      <c r="H127" s="213"/>
      <c r="I127" s="216"/>
      <c r="J127" s="226">
        <f>BK127</f>
        <v>0</v>
      </c>
      <c r="K127" s="213"/>
      <c r="L127" s="217"/>
      <c r="M127" s="218"/>
      <c r="N127" s="219"/>
      <c r="O127" s="219"/>
      <c r="P127" s="220">
        <f>SUM(P128:P138)</f>
        <v>0</v>
      </c>
      <c r="Q127" s="219"/>
      <c r="R127" s="220">
        <f>SUM(R128:R138)</f>
        <v>0</v>
      </c>
      <c r="S127" s="219"/>
      <c r="T127" s="221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156</v>
      </c>
      <c r="AT127" s="223" t="s">
        <v>81</v>
      </c>
      <c r="AU127" s="223" t="s">
        <v>89</v>
      </c>
      <c r="AY127" s="222" t="s">
        <v>148</v>
      </c>
      <c r="BK127" s="224">
        <f>SUM(BK128:BK138)</f>
        <v>0</v>
      </c>
    </row>
    <row r="128" s="2" customFormat="1" ht="24.15" customHeight="1">
      <c r="A128" s="38"/>
      <c r="B128" s="39"/>
      <c r="C128" s="227" t="s">
        <v>89</v>
      </c>
      <c r="D128" s="227" t="s">
        <v>151</v>
      </c>
      <c r="E128" s="228" t="s">
        <v>493</v>
      </c>
      <c r="F128" s="229" t="s">
        <v>494</v>
      </c>
      <c r="G128" s="230" t="s">
        <v>495</v>
      </c>
      <c r="H128" s="231">
        <v>2</v>
      </c>
      <c r="I128" s="232"/>
      <c r="J128" s="233">
        <f>ROUND(I128*H128,2)</f>
        <v>0</v>
      </c>
      <c r="K128" s="229" t="s">
        <v>1</v>
      </c>
      <c r="L128" s="44"/>
      <c r="M128" s="234" t="s">
        <v>1</v>
      </c>
      <c r="N128" s="235" t="s">
        <v>47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496</v>
      </c>
      <c r="AT128" s="238" t="s">
        <v>151</v>
      </c>
      <c r="AU128" s="238" t="s">
        <v>91</v>
      </c>
      <c r="AY128" s="17" t="s">
        <v>148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89</v>
      </c>
      <c r="BK128" s="239">
        <f>ROUND(I128*H128,2)</f>
        <v>0</v>
      </c>
      <c r="BL128" s="17" t="s">
        <v>496</v>
      </c>
      <c r="BM128" s="238" t="s">
        <v>497</v>
      </c>
    </row>
    <row r="129" s="2" customFormat="1" ht="16.5" customHeight="1">
      <c r="A129" s="38"/>
      <c r="B129" s="39"/>
      <c r="C129" s="227" t="s">
        <v>91</v>
      </c>
      <c r="D129" s="227" t="s">
        <v>151</v>
      </c>
      <c r="E129" s="228" t="s">
        <v>498</v>
      </c>
      <c r="F129" s="229" t="s">
        <v>499</v>
      </c>
      <c r="G129" s="230" t="s">
        <v>495</v>
      </c>
      <c r="H129" s="231">
        <v>1</v>
      </c>
      <c r="I129" s="232"/>
      <c r="J129" s="233">
        <f>ROUND(I129*H129,2)</f>
        <v>0</v>
      </c>
      <c r="K129" s="229" t="s">
        <v>1</v>
      </c>
      <c r="L129" s="44"/>
      <c r="M129" s="234" t="s">
        <v>1</v>
      </c>
      <c r="N129" s="235" t="s">
        <v>47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496</v>
      </c>
      <c r="AT129" s="238" t="s">
        <v>151</v>
      </c>
      <c r="AU129" s="238" t="s">
        <v>91</v>
      </c>
      <c r="AY129" s="17" t="s">
        <v>148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89</v>
      </c>
      <c r="BK129" s="239">
        <f>ROUND(I129*H129,2)</f>
        <v>0</v>
      </c>
      <c r="BL129" s="17" t="s">
        <v>496</v>
      </c>
      <c r="BM129" s="238" t="s">
        <v>500</v>
      </c>
    </row>
    <row r="130" s="2" customFormat="1" ht="16.5" customHeight="1">
      <c r="A130" s="38"/>
      <c r="B130" s="39"/>
      <c r="C130" s="227" t="s">
        <v>165</v>
      </c>
      <c r="D130" s="227" t="s">
        <v>151</v>
      </c>
      <c r="E130" s="228" t="s">
        <v>501</v>
      </c>
      <c r="F130" s="229" t="s">
        <v>502</v>
      </c>
      <c r="G130" s="230" t="s">
        <v>495</v>
      </c>
      <c r="H130" s="231">
        <v>1</v>
      </c>
      <c r="I130" s="232"/>
      <c r="J130" s="233">
        <f>ROUND(I130*H130,2)</f>
        <v>0</v>
      </c>
      <c r="K130" s="229" t="s">
        <v>1</v>
      </c>
      <c r="L130" s="44"/>
      <c r="M130" s="234" t="s">
        <v>1</v>
      </c>
      <c r="N130" s="235" t="s">
        <v>47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496</v>
      </c>
      <c r="AT130" s="238" t="s">
        <v>151</v>
      </c>
      <c r="AU130" s="238" t="s">
        <v>91</v>
      </c>
      <c r="AY130" s="17" t="s">
        <v>148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89</v>
      </c>
      <c r="BK130" s="239">
        <f>ROUND(I130*H130,2)</f>
        <v>0</v>
      </c>
      <c r="BL130" s="17" t="s">
        <v>496</v>
      </c>
      <c r="BM130" s="238" t="s">
        <v>503</v>
      </c>
    </row>
    <row r="131" s="2" customFormat="1" ht="16.5" customHeight="1">
      <c r="A131" s="38"/>
      <c r="B131" s="39"/>
      <c r="C131" s="227" t="s">
        <v>156</v>
      </c>
      <c r="D131" s="227" t="s">
        <v>151</v>
      </c>
      <c r="E131" s="228" t="s">
        <v>504</v>
      </c>
      <c r="F131" s="229" t="s">
        <v>505</v>
      </c>
      <c r="G131" s="230" t="s">
        <v>495</v>
      </c>
      <c r="H131" s="231">
        <v>1</v>
      </c>
      <c r="I131" s="232"/>
      <c r="J131" s="233">
        <f>ROUND(I131*H131,2)</f>
        <v>0</v>
      </c>
      <c r="K131" s="229" t="s">
        <v>1</v>
      </c>
      <c r="L131" s="44"/>
      <c r="M131" s="234" t="s">
        <v>1</v>
      </c>
      <c r="N131" s="235" t="s">
        <v>47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496</v>
      </c>
      <c r="AT131" s="238" t="s">
        <v>151</v>
      </c>
      <c r="AU131" s="238" t="s">
        <v>91</v>
      </c>
      <c r="AY131" s="17" t="s">
        <v>148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89</v>
      </c>
      <c r="BK131" s="239">
        <f>ROUND(I131*H131,2)</f>
        <v>0</v>
      </c>
      <c r="BL131" s="17" t="s">
        <v>496</v>
      </c>
      <c r="BM131" s="238" t="s">
        <v>506</v>
      </c>
    </row>
    <row r="132" s="2" customFormat="1" ht="16.5" customHeight="1">
      <c r="A132" s="38"/>
      <c r="B132" s="39"/>
      <c r="C132" s="227" t="s">
        <v>177</v>
      </c>
      <c r="D132" s="227" t="s">
        <v>151</v>
      </c>
      <c r="E132" s="228" t="s">
        <v>507</v>
      </c>
      <c r="F132" s="229" t="s">
        <v>508</v>
      </c>
      <c r="G132" s="230" t="s">
        <v>495</v>
      </c>
      <c r="H132" s="231">
        <v>2</v>
      </c>
      <c r="I132" s="232"/>
      <c r="J132" s="233">
        <f>ROUND(I132*H132,2)</f>
        <v>0</v>
      </c>
      <c r="K132" s="229" t="s">
        <v>1</v>
      </c>
      <c r="L132" s="44"/>
      <c r="M132" s="234" t="s">
        <v>1</v>
      </c>
      <c r="N132" s="235" t="s">
        <v>47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496</v>
      </c>
      <c r="AT132" s="238" t="s">
        <v>151</v>
      </c>
      <c r="AU132" s="238" t="s">
        <v>91</v>
      </c>
      <c r="AY132" s="17" t="s">
        <v>148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89</v>
      </c>
      <c r="BK132" s="239">
        <f>ROUND(I132*H132,2)</f>
        <v>0</v>
      </c>
      <c r="BL132" s="17" t="s">
        <v>496</v>
      </c>
      <c r="BM132" s="238" t="s">
        <v>509</v>
      </c>
    </row>
    <row r="133" s="2" customFormat="1" ht="16.5" customHeight="1">
      <c r="A133" s="38"/>
      <c r="B133" s="39"/>
      <c r="C133" s="227" t="s">
        <v>182</v>
      </c>
      <c r="D133" s="227" t="s">
        <v>151</v>
      </c>
      <c r="E133" s="228" t="s">
        <v>510</v>
      </c>
      <c r="F133" s="229" t="s">
        <v>511</v>
      </c>
      <c r="G133" s="230" t="s">
        <v>495</v>
      </c>
      <c r="H133" s="231">
        <v>40</v>
      </c>
      <c r="I133" s="232"/>
      <c r="J133" s="233">
        <f>ROUND(I133*H133,2)</f>
        <v>0</v>
      </c>
      <c r="K133" s="229" t="s">
        <v>1</v>
      </c>
      <c r="L133" s="44"/>
      <c r="M133" s="234" t="s">
        <v>1</v>
      </c>
      <c r="N133" s="235" t="s">
        <v>47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496</v>
      </c>
      <c r="AT133" s="238" t="s">
        <v>151</v>
      </c>
      <c r="AU133" s="238" t="s">
        <v>91</v>
      </c>
      <c r="AY133" s="17" t="s">
        <v>148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89</v>
      </c>
      <c r="BK133" s="239">
        <f>ROUND(I133*H133,2)</f>
        <v>0</v>
      </c>
      <c r="BL133" s="17" t="s">
        <v>496</v>
      </c>
      <c r="BM133" s="238" t="s">
        <v>512</v>
      </c>
    </row>
    <row r="134" s="2" customFormat="1" ht="16.5" customHeight="1">
      <c r="A134" s="38"/>
      <c r="B134" s="39"/>
      <c r="C134" s="227" t="s">
        <v>192</v>
      </c>
      <c r="D134" s="227" t="s">
        <v>151</v>
      </c>
      <c r="E134" s="228" t="s">
        <v>513</v>
      </c>
      <c r="F134" s="229" t="s">
        <v>514</v>
      </c>
      <c r="G134" s="230" t="s">
        <v>495</v>
      </c>
      <c r="H134" s="231">
        <v>7</v>
      </c>
      <c r="I134" s="232"/>
      <c r="J134" s="233">
        <f>ROUND(I134*H134,2)</f>
        <v>0</v>
      </c>
      <c r="K134" s="229" t="s">
        <v>1</v>
      </c>
      <c r="L134" s="44"/>
      <c r="M134" s="234" t="s">
        <v>1</v>
      </c>
      <c r="N134" s="235" t="s">
        <v>47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496</v>
      </c>
      <c r="AT134" s="238" t="s">
        <v>151</v>
      </c>
      <c r="AU134" s="238" t="s">
        <v>91</v>
      </c>
      <c r="AY134" s="17" t="s">
        <v>148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89</v>
      </c>
      <c r="BK134" s="239">
        <f>ROUND(I134*H134,2)</f>
        <v>0</v>
      </c>
      <c r="BL134" s="17" t="s">
        <v>496</v>
      </c>
      <c r="BM134" s="238" t="s">
        <v>515</v>
      </c>
    </row>
    <row r="135" s="2" customFormat="1" ht="16.5" customHeight="1">
      <c r="A135" s="38"/>
      <c r="B135" s="39"/>
      <c r="C135" s="227" t="s">
        <v>197</v>
      </c>
      <c r="D135" s="227" t="s">
        <v>151</v>
      </c>
      <c r="E135" s="228" t="s">
        <v>516</v>
      </c>
      <c r="F135" s="229" t="s">
        <v>517</v>
      </c>
      <c r="G135" s="230" t="s">
        <v>518</v>
      </c>
      <c r="H135" s="231">
        <v>200</v>
      </c>
      <c r="I135" s="232"/>
      <c r="J135" s="233">
        <f>ROUND(I135*H135,2)</f>
        <v>0</v>
      </c>
      <c r="K135" s="229" t="s">
        <v>1</v>
      </c>
      <c r="L135" s="44"/>
      <c r="M135" s="234" t="s">
        <v>1</v>
      </c>
      <c r="N135" s="235" t="s">
        <v>47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496</v>
      </c>
      <c r="AT135" s="238" t="s">
        <v>151</v>
      </c>
      <c r="AU135" s="238" t="s">
        <v>91</v>
      </c>
      <c r="AY135" s="17" t="s">
        <v>148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89</v>
      </c>
      <c r="BK135" s="239">
        <f>ROUND(I135*H135,2)</f>
        <v>0</v>
      </c>
      <c r="BL135" s="17" t="s">
        <v>496</v>
      </c>
      <c r="BM135" s="238" t="s">
        <v>519</v>
      </c>
    </row>
    <row r="136" s="2" customFormat="1" ht="16.5" customHeight="1">
      <c r="A136" s="38"/>
      <c r="B136" s="39"/>
      <c r="C136" s="227" t="s">
        <v>149</v>
      </c>
      <c r="D136" s="227" t="s">
        <v>151</v>
      </c>
      <c r="E136" s="228" t="s">
        <v>520</v>
      </c>
      <c r="F136" s="229" t="s">
        <v>521</v>
      </c>
      <c r="G136" s="230" t="s">
        <v>518</v>
      </c>
      <c r="H136" s="231">
        <v>200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47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496</v>
      </c>
      <c r="AT136" s="238" t="s">
        <v>151</v>
      </c>
      <c r="AU136" s="238" t="s">
        <v>91</v>
      </c>
      <c r="AY136" s="17" t="s">
        <v>148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89</v>
      </c>
      <c r="BK136" s="239">
        <f>ROUND(I136*H136,2)</f>
        <v>0</v>
      </c>
      <c r="BL136" s="17" t="s">
        <v>496</v>
      </c>
      <c r="BM136" s="238" t="s">
        <v>522</v>
      </c>
    </row>
    <row r="137" s="2" customFormat="1" ht="16.5" customHeight="1">
      <c r="A137" s="38"/>
      <c r="B137" s="39"/>
      <c r="C137" s="227" t="s">
        <v>204</v>
      </c>
      <c r="D137" s="227" t="s">
        <v>151</v>
      </c>
      <c r="E137" s="228" t="s">
        <v>523</v>
      </c>
      <c r="F137" s="229" t="s">
        <v>524</v>
      </c>
      <c r="G137" s="230" t="s">
        <v>518</v>
      </c>
      <c r="H137" s="231">
        <v>24</v>
      </c>
      <c r="I137" s="232"/>
      <c r="J137" s="233">
        <f>ROUND(I137*H137,2)</f>
        <v>0</v>
      </c>
      <c r="K137" s="229" t="s">
        <v>1</v>
      </c>
      <c r="L137" s="44"/>
      <c r="M137" s="234" t="s">
        <v>1</v>
      </c>
      <c r="N137" s="235" t="s">
        <v>47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496</v>
      </c>
      <c r="AT137" s="238" t="s">
        <v>151</v>
      </c>
      <c r="AU137" s="238" t="s">
        <v>91</v>
      </c>
      <c r="AY137" s="17" t="s">
        <v>148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89</v>
      </c>
      <c r="BK137" s="239">
        <f>ROUND(I137*H137,2)</f>
        <v>0</v>
      </c>
      <c r="BL137" s="17" t="s">
        <v>496</v>
      </c>
      <c r="BM137" s="238" t="s">
        <v>525</v>
      </c>
    </row>
    <row r="138" s="2" customFormat="1" ht="16.5" customHeight="1">
      <c r="A138" s="38"/>
      <c r="B138" s="39"/>
      <c r="C138" s="227" t="s">
        <v>209</v>
      </c>
      <c r="D138" s="227" t="s">
        <v>151</v>
      </c>
      <c r="E138" s="228" t="s">
        <v>526</v>
      </c>
      <c r="F138" s="229" t="s">
        <v>527</v>
      </c>
      <c r="G138" s="230" t="s">
        <v>380</v>
      </c>
      <c r="H138" s="231">
        <v>1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47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496</v>
      </c>
      <c r="AT138" s="238" t="s">
        <v>151</v>
      </c>
      <c r="AU138" s="238" t="s">
        <v>91</v>
      </c>
      <c r="AY138" s="17" t="s">
        <v>148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89</v>
      </c>
      <c r="BK138" s="239">
        <f>ROUND(I138*H138,2)</f>
        <v>0</v>
      </c>
      <c r="BL138" s="17" t="s">
        <v>496</v>
      </c>
      <c r="BM138" s="238" t="s">
        <v>528</v>
      </c>
    </row>
    <row r="139" s="12" customFormat="1" ht="22.8" customHeight="1">
      <c r="A139" s="12"/>
      <c r="B139" s="212"/>
      <c r="C139" s="213"/>
      <c r="D139" s="214" t="s">
        <v>81</v>
      </c>
      <c r="E139" s="225" t="s">
        <v>529</v>
      </c>
      <c r="F139" s="225" t="s">
        <v>530</v>
      </c>
      <c r="G139" s="213"/>
      <c r="H139" s="213"/>
      <c r="I139" s="216"/>
      <c r="J139" s="226">
        <f>BK139</f>
        <v>0</v>
      </c>
      <c r="K139" s="213"/>
      <c r="L139" s="217"/>
      <c r="M139" s="218"/>
      <c r="N139" s="219"/>
      <c r="O139" s="219"/>
      <c r="P139" s="220">
        <f>SUM(P140:P205)</f>
        <v>0</v>
      </c>
      <c r="Q139" s="219"/>
      <c r="R139" s="220">
        <f>SUM(R140:R205)</f>
        <v>0</v>
      </c>
      <c r="S139" s="219"/>
      <c r="T139" s="221">
        <f>SUM(T140:T205)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89</v>
      </c>
      <c r="AT139" s="223" t="s">
        <v>81</v>
      </c>
      <c r="AU139" s="223" t="s">
        <v>89</v>
      </c>
      <c r="AY139" s="222" t="s">
        <v>148</v>
      </c>
      <c r="BK139" s="224">
        <f>SUM(BK140:BK205)</f>
        <v>0</v>
      </c>
    </row>
    <row r="140" s="2" customFormat="1" ht="37.8" customHeight="1">
      <c r="A140" s="38"/>
      <c r="B140" s="39"/>
      <c r="C140" s="227" t="s">
        <v>217</v>
      </c>
      <c r="D140" s="227" t="s">
        <v>151</v>
      </c>
      <c r="E140" s="228" t="s">
        <v>531</v>
      </c>
      <c r="F140" s="229" t="s">
        <v>532</v>
      </c>
      <c r="G140" s="230" t="s">
        <v>495</v>
      </c>
      <c r="H140" s="231">
        <v>1</v>
      </c>
      <c r="I140" s="232"/>
      <c r="J140" s="233">
        <f>ROUND(I140*H140,2)</f>
        <v>0</v>
      </c>
      <c r="K140" s="229" t="s">
        <v>1</v>
      </c>
      <c r="L140" s="44"/>
      <c r="M140" s="234" t="s">
        <v>1</v>
      </c>
      <c r="N140" s="235" t="s">
        <v>47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156</v>
      </c>
      <c r="AT140" s="238" t="s">
        <v>151</v>
      </c>
      <c r="AU140" s="238" t="s">
        <v>91</v>
      </c>
      <c r="AY140" s="17" t="s">
        <v>148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89</v>
      </c>
      <c r="BK140" s="239">
        <f>ROUND(I140*H140,2)</f>
        <v>0</v>
      </c>
      <c r="BL140" s="17" t="s">
        <v>156</v>
      </c>
      <c r="BM140" s="238" t="s">
        <v>533</v>
      </c>
    </row>
    <row r="141" s="2" customFormat="1">
      <c r="A141" s="38"/>
      <c r="B141" s="39"/>
      <c r="C141" s="40"/>
      <c r="D141" s="242" t="s">
        <v>534</v>
      </c>
      <c r="E141" s="40"/>
      <c r="F141" s="298" t="s">
        <v>535</v>
      </c>
      <c r="G141" s="40"/>
      <c r="H141" s="40"/>
      <c r="I141" s="299"/>
      <c r="J141" s="40"/>
      <c r="K141" s="40"/>
      <c r="L141" s="44"/>
      <c r="M141" s="273"/>
      <c r="N141" s="27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534</v>
      </c>
      <c r="AU141" s="17" t="s">
        <v>91</v>
      </c>
    </row>
    <row r="142" s="2" customFormat="1" ht="33" customHeight="1">
      <c r="A142" s="38"/>
      <c r="B142" s="39"/>
      <c r="C142" s="227" t="s">
        <v>223</v>
      </c>
      <c r="D142" s="227" t="s">
        <v>151</v>
      </c>
      <c r="E142" s="228" t="s">
        <v>536</v>
      </c>
      <c r="F142" s="229" t="s">
        <v>537</v>
      </c>
      <c r="G142" s="230" t="s">
        <v>495</v>
      </c>
      <c r="H142" s="231">
        <v>1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47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156</v>
      </c>
      <c r="AT142" s="238" t="s">
        <v>151</v>
      </c>
      <c r="AU142" s="238" t="s">
        <v>91</v>
      </c>
      <c r="AY142" s="17" t="s">
        <v>148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89</v>
      </c>
      <c r="BK142" s="239">
        <f>ROUND(I142*H142,2)</f>
        <v>0</v>
      </c>
      <c r="BL142" s="17" t="s">
        <v>156</v>
      </c>
      <c r="BM142" s="238" t="s">
        <v>538</v>
      </c>
    </row>
    <row r="143" s="2" customFormat="1">
      <c r="A143" s="38"/>
      <c r="B143" s="39"/>
      <c r="C143" s="40"/>
      <c r="D143" s="242" t="s">
        <v>534</v>
      </c>
      <c r="E143" s="40"/>
      <c r="F143" s="298" t="s">
        <v>539</v>
      </c>
      <c r="G143" s="40"/>
      <c r="H143" s="40"/>
      <c r="I143" s="299"/>
      <c r="J143" s="40"/>
      <c r="K143" s="40"/>
      <c r="L143" s="44"/>
      <c r="M143" s="273"/>
      <c r="N143" s="27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534</v>
      </c>
      <c r="AU143" s="17" t="s">
        <v>91</v>
      </c>
    </row>
    <row r="144" s="2" customFormat="1" ht="16.5" customHeight="1">
      <c r="A144" s="38"/>
      <c r="B144" s="39"/>
      <c r="C144" s="227" t="s">
        <v>228</v>
      </c>
      <c r="D144" s="227" t="s">
        <v>151</v>
      </c>
      <c r="E144" s="228" t="s">
        <v>540</v>
      </c>
      <c r="F144" s="229" t="s">
        <v>541</v>
      </c>
      <c r="G144" s="230" t="s">
        <v>495</v>
      </c>
      <c r="H144" s="231">
        <v>1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47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156</v>
      </c>
      <c r="AT144" s="238" t="s">
        <v>151</v>
      </c>
      <c r="AU144" s="238" t="s">
        <v>91</v>
      </c>
      <c r="AY144" s="17" t="s">
        <v>148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89</v>
      </c>
      <c r="BK144" s="239">
        <f>ROUND(I144*H144,2)</f>
        <v>0</v>
      </c>
      <c r="BL144" s="17" t="s">
        <v>156</v>
      </c>
      <c r="BM144" s="238" t="s">
        <v>542</v>
      </c>
    </row>
    <row r="145" s="2" customFormat="1" ht="16.5" customHeight="1">
      <c r="A145" s="38"/>
      <c r="B145" s="39"/>
      <c r="C145" s="227" t="s">
        <v>8</v>
      </c>
      <c r="D145" s="227" t="s">
        <v>151</v>
      </c>
      <c r="E145" s="228" t="s">
        <v>543</v>
      </c>
      <c r="F145" s="229" t="s">
        <v>544</v>
      </c>
      <c r="G145" s="230" t="s">
        <v>495</v>
      </c>
      <c r="H145" s="231">
        <v>1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47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156</v>
      </c>
      <c r="AT145" s="238" t="s">
        <v>151</v>
      </c>
      <c r="AU145" s="238" t="s">
        <v>91</v>
      </c>
      <c r="AY145" s="17" t="s">
        <v>148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89</v>
      </c>
      <c r="BK145" s="239">
        <f>ROUND(I145*H145,2)</f>
        <v>0</v>
      </c>
      <c r="BL145" s="17" t="s">
        <v>156</v>
      </c>
      <c r="BM145" s="238" t="s">
        <v>545</v>
      </c>
    </row>
    <row r="146" s="2" customFormat="1" ht="16.5" customHeight="1">
      <c r="A146" s="38"/>
      <c r="B146" s="39"/>
      <c r="C146" s="227" t="s">
        <v>221</v>
      </c>
      <c r="D146" s="227" t="s">
        <v>151</v>
      </c>
      <c r="E146" s="228" t="s">
        <v>546</v>
      </c>
      <c r="F146" s="229" t="s">
        <v>547</v>
      </c>
      <c r="G146" s="230" t="s">
        <v>495</v>
      </c>
      <c r="H146" s="231">
        <v>1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47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156</v>
      </c>
      <c r="AT146" s="238" t="s">
        <v>151</v>
      </c>
      <c r="AU146" s="238" t="s">
        <v>91</v>
      </c>
      <c r="AY146" s="17" t="s">
        <v>148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89</v>
      </c>
      <c r="BK146" s="239">
        <f>ROUND(I146*H146,2)</f>
        <v>0</v>
      </c>
      <c r="BL146" s="17" t="s">
        <v>156</v>
      </c>
      <c r="BM146" s="238" t="s">
        <v>548</v>
      </c>
    </row>
    <row r="147" s="2" customFormat="1" ht="24.15" customHeight="1">
      <c r="A147" s="38"/>
      <c r="B147" s="39"/>
      <c r="C147" s="227" t="s">
        <v>247</v>
      </c>
      <c r="D147" s="227" t="s">
        <v>151</v>
      </c>
      <c r="E147" s="228" t="s">
        <v>549</v>
      </c>
      <c r="F147" s="229" t="s">
        <v>550</v>
      </c>
      <c r="G147" s="230" t="s">
        <v>495</v>
      </c>
      <c r="H147" s="231">
        <v>1</v>
      </c>
      <c r="I147" s="232"/>
      <c r="J147" s="233">
        <f>ROUND(I147*H147,2)</f>
        <v>0</v>
      </c>
      <c r="K147" s="229" t="s">
        <v>1</v>
      </c>
      <c r="L147" s="44"/>
      <c r="M147" s="234" t="s">
        <v>1</v>
      </c>
      <c r="N147" s="235" t="s">
        <v>47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156</v>
      </c>
      <c r="AT147" s="238" t="s">
        <v>151</v>
      </c>
      <c r="AU147" s="238" t="s">
        <v>91</v>
      </c>
      <c r="AY147" s="17" t="s">
        <v>148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89</v>
      </c>
      <c r="BK147" s="239">
        <f>ROUND(I147*H147,2)</f>
        <v>0</v>
      </c>
      <c r="BL147" s="17" t="s">
        <v>156</v>
      </c>
      <c r="BM147" s="238" t="s">
        <v>551</v>
      </c>
    </row>
    <row r="148" s="2" customFormat="1" ht="37.8" customHeight="1">
      <c r="A148" s="38"/>
      <c r="B148" s="39"/>
      <c r="C148" s="227" t="s">
        <v>352</v>
      </c>
      <c r="D148" s="227" t="s">
        <v>151</v>
      </c>
      <c r="E148" s="228" t="s">
        <v>552</v>
      </c>
      <c r="F148" s="229" t="s">
        <v>553</v>
      </c>
      <c r="G148" s="230" t="s">
        <v>495</v>
      </c>
      <c r="H148" s="231">
        <v>1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47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156</v>
      </c>
      <c r="AT148" s="238" t="s">
        <v>151</v>
      </c>
      <c r="AU148" s="238" t="s">
        <v>91</v>
      </c>
      <c r="AY148" s="17" t="s">
        <v>148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89</v>
      </c>
      <c r="BK148" s="239">
        <f>ROUND(I148*H148,2)</f>
        <v>0</v>
      </c>
      <c r="BL148" s="17" t="s">
        <v>156</v>
      </c>
      <c r="BM148" s="238" t="s">
        <v>554</v>
      </c>
    </row>
    <row r="149" s="2" customFormat="1" ht="33" customHeight="1">
      <c r="A149" s="38"/>
      <c r="B149" s="39"/>
      <c r="C149" s="227" t="s">
        <v>357</v>
      </c>
      <c r="D149" s="227" t="s">
        <v>151</v>
      </c>
      <c r="E149" s="228" t="s">
        <v>555</v>
      </c>
      <c r="F149" s="229" t="s">
        <v>556</v>
      </c>
      <c r="G149" s="230" t="s">
        <v>495</v>
      </c>
      <c r="H149" s="231">
        <v>1</v>
      </c>
      <c r="I149" s="232"/>
      <c r="J149" s="233">
        <f>ROUND(I149*H149,2)</f>
        <v>0</v>
      </c>
      <c r="K149" s="229" t="s">
        <v>1</v>
      </c>
      <c r="L149" s="44"/>
      <c r="M149" s="234" t="s">
        <v>1</v>
      </c>
      <c r="N149" s="235" t="s">
        <v>47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156</v>
      </c>
      <c r="AT149" s="238" t="s">
        <v>151</v>
      </c>
      <c r="AU149" s="238" t="s">
        <v>91</v>
      </c>
      <c r="AY149" s="17" t="s">
        <v>148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89</v>
      </c>
      <c r="BK149" s="239">
        <f>ROUND(I149*H149,2)</f>
        <v>0</v>
      </c>
      <c r="BL149" s="17" t="s">
        <v>156</v>
      </c>
      <c r="BM149" s="238" t="s">
        <v>557</v>
      </c>
    </row>
    <row r="150" s="2" customFormat="1" ht="16.5" customHeight="1">
      <c r="A150" s="38"/>
      <c r="B150" s="39"/>
      <c r="C150" s="227" t="s">
        <v>362</v>
      </c>
      <c r="D150" s="227" t="s">
        <v>151</v>
      </c>
      <c r="E150" s="228" t="s">
        <v>558</v>
      </c>
      <c r="F150" s="229" t="s">
        <v>559</v>
      </c>
      <c r="G150" s="230" t="s">
        <v>495</v>
      </c>
      <c r="H150" s="231">
        <v>1</v>
      </c>
      <c r="I150" s="232"/>
      <c r="J150" s="233">
        <f>ROUND(I150*H150,2)</f>
        <v>0</v>
      </c>
      <c r="K150" s="229" t="s">
        <v>1</v>
      </c>
      <c r="L150" s="44"/>
      <c r="M150" s="234" t="s">
        <v>1</v>
      </c>
      <c r="N150" s="235" t="s">
        <v>47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156</v>
      </c>
      <c r="AT150" s="238" t="s">
        <v>151</v>
      </c>
      <c r="AU150" s="238" t="s">
        <v>91</v>
      </c>
      <c r="AY150" s="17" t="s">
        <v>148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89</v>
      </c>
      <c r="BK150" s="239">
        <f>ROUND(I150*H150,2)</f>
        <v>0</v>
      </c>
      <c r="BL150" s="17" t="s">
        <v>156</v>
      </c>
      <c r="BM150" s="238" t="s">
        <v>560</v>
      </c>
    </row>
    <row r="151" s="2" customFormat="1" ht="16.5" customHeight="1">
      <c r="A151" s="38"/>
      <c r="B151" s="39"/>
      <c r="C151" s="227" t="s">
        <v>7</v>
      </c>
      <c r="D151" s="227" t="s">
        <v>151</v>
      </c>
      <c r="E151" s="228" t="s">
        <v>561</v>
      </c>
      <c r="F151" s="229" t="s">
        <v>562</v>
      </c>
      <c r="G151" s="230" t="s">
        <v>495</v>
      </c>
      <c r="H151" s="231">
        <v>1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47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156</v>
      </c>
      <c r="AT151" s="238" t="s">
        <v>151</v>
      </c>
      <c r="AU151" s="238" t="s">
        <v>91</v>
      </c>
      <c r="AY151" s="17" t="s">
        <v>148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89</v>
      </c>
      <c r="BK151" s="239">
        <f>ROUND(I151*H151,2)</f>
        <v>0</v>
      </c>
      <c r="BL151" s="17" t="s">
        <v>156</v>
      </c>
      <c r="BM151" s="238" t="s">
        <v>563</v>
      </c>
    </row>
    <row r="152" s="2" customFormat="1" ht="16.5" customHeight="1">
      <c r="A152" s="38"/>
      <c r="B152" s="39"/>
      <c r="C152" s="227" t="s">
        <v>371</v>
      </c>
      <c r="D152" s="227" t="s">
        <v>151</v>
      </c>
      <c r="E152" s="228" t="s">
        <v>564</v>
      </c>
      <c r="F152" s="229" t="s">
        <v>565</v>
      </c>
      <c r="G152" s="230" t="s">
        <v>495</v>
      </c>
      <c r="H152" s="231">
        <v>1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47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156</v>
      </c>
      <c r="AT152" s="238" t="s">
        <v>151</v>
      </c>
      <c r="AU152" s="238" t="s">
        <v>91</v>
      </c>
      <c r="AY152" s="17" t="s">
        <v>148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89</v>
      </c>
      <c r="BK152" s="239">
        <f>ROUND(I152*H152,2)</f>
        <v>0</v>
      </c>
      <c r="BL152" s="17" t="s">
        <v>156</v>
      </c>
      <c r="BM152" s="238" t="s">
        <v>566</v>
      </c>
    </row>
    <row r="153" s="2" customFormat="1">
      <c r="A153" s="38"/>
      <c r="B153" s="39"/>
      <c r="C153" s="40"/>
      <c r="D153" s="242" t="s">
        <v>534</v>
      </c>
      <c r="E153" s="40"/>
      <c r="F153" s="298" t="s">
        <v>567</v>
      </c>
      <c r="G153" s="40"/>
      <c r="H153" s="40"/>
      <c r="I153" s="299"/>
      <c r="J153" s="40"/>
      <c r="K153" s="40"/>
      <c r="L153" s="44"/>
      <c r="M153" s="273"/>
      <c r="N153" s="274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534</v>
      </c>
      <c r="AU153" s="17" t="s">
        <v>91</v>
      </c>
    </row>
    <row r="154" s="2" customFormat="1" ht="16.5" customHeight="1">
      <c r="A154" s="38"/>
      <c r="B154" s="39"/>
      <c r="C154" s="227" t="s">
        <v>377</v>
      </c>
      <c r="D154" s="227" t="s">
        <v>151</v>
      </c>
      <c r="E154" s="228" t="s">
        <v>568</v>
      </c>
      <c r="F154" s="229" t="s">
        <v>569</v>
      </c>
      <c r="G154" s="230" t="s">
        <v>495</v>
      </c>
      <c r="H154" s="231">
        <v>1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47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156</v>
      </c>
      <c r="AT154" s="238" t="s">
        <v>151</v>
      </c>
      <c r="AU154" s="238" t="s">
        <v>91</v>
      </c>
      <c r="AY154" s="17" t="s">
        <v>148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89</v>
      </c>
      <c r="BK154" s="239">
        <f>ROUND(I154*H154,2)</f>
        <v>0</v>
      </c>
      <c r="BL154" s="17" t="s">
        <v>156</v>
      </c>
      <c r="BM154" s="238" t="s">
        <v>570</v>
      </c>
    </row>
    <row r="155" s="2" customFormat="1" ht="16.5" customHeight="1">
      <c r="A155" s="38"/>
      <c r="B155" s="39"/>
      <c r="C155" s="227" t="s">
        <v>382</v>
      </c>
      <c r="D155" s="227" t="s">
        <v>151</v>
      </c>
      <c r="E155" s="228" t="s">
        <v>571</v>
      </c>
      <c r="F155" s="229" t="s">
        <v>572</v>
      </c>
      <c r="G155" s="230" t="s">
        <v>495</v>
      </c>
      <c r="H155" s="231">
        <v>1</v>
      </c>
      <c r="I155" s="232"/>
      <c r="J155" s="233">
        <f>ROUND(I155*H155,2)</f>
        <v>0</v>
      </c>
      <c r="K155" s="229" t="s">
        <v>1</v>
      </c>
      <c r="L155" s="44"/>
      <c r="M155" s="234" t="s">
        <v>1</v>
      </c>
      <c r="N155" s="235" t="s">
        <v>47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156</v>
      </c>
      <c r="AT155" s="238" t="s">
        <v>151</v>
      </c>
      <c r="AU155" s="238" t="s">
        <v>91</v>
      </c>
      <c r="AY155" s="17" t="s">
        <v>148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89</v>
      </c>
      <c r="BK155" s="239">
        <f>ROUND(I155*H155,2)</f>
        <v>0</v>
      </c>
      <c r="BL155" s="17" t="s">
        <v>156</v>
      </c>
      <c r="BM155" s="238" t="s">
        <v>573</v>
      </c>
    </row>
    <row r="156" s="2" customFormat="1" ht="37.8" customHeight="1">
      <c r="A156" s="38"/>
      <c r="B156" s="39"/>
      <c r="C156" s="227" t="s">
        <v>386</v>
      </c>
      <c r="D156" s="227" t="s">
        <v>151</v>
      </c>
      <c r="E156" s="228" t="s">
        <v>574</v>
      </c>
      <c r="F156" s="229" t="s">
        <v>575</v>
      </c>
      <c r="G156" s="230" t="s">
        <v>380</v>
      </c>
      <c r="H156" s="231">
        <v>1</v>
      </c>
      <c r="I156" s="232"/>
      <c r="J156" s="233">
        <f>ROUND(I156*H156,2)</f>
        <v>0</v>
      </c>
      <c r="K156" s="229" t="s">
        <v>1</v>
      </c>
      <c r="L156" s="44"/>
      <c r="M156" s="234" t="s">
        <v>1</v>
      </c>
      <c r="N156" s="235" t="s">
        <v>47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156</v>
      </c>
      <c r="AT156" s="238" t="s">
        <v>151</v>
      </c>
      <c r="AU156" s="238" t="s">
        <v>91</v>
      </c>
      <c r="AY156" s="17" t="s">
        <v>148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89</v>
      </c>
      <c r="BK156" s="239">
        <f>ROUND(I156*H156,2)</f>
        <v>0</v>
      </c>
      <c r="BL156" s="17" t="s">
        <v>156</v>
      </c>
      <c r="BM156" s="238" t="s">
        <v>576</v>
      </c>
    </row>
    <row r="157" s="2" customFormat="1" ht="24.15" customHeight="1">
      <c r="A157" s="38"/>
      <c r="B157" s="39"/>
      <c r="C157" s="227" t="s">
        <v>390</v>
      </c>
      <c r="D157" s="227" t="s">
        <v>151</v>
      </c>
      <c r="E157" s="228" t="s">
        <v>577</v>
      </c>
      <c r="F157" s="229" t="s">
        <v>578</v>
      </c>
      <c r="G157" s="230" t="s">
        <v>380</v>
      </c>
      <c r="H157" s="231">
        <v>1</v>
      </c>
      <c r="I157" s="232"/>
      <c r="J157" s="233">
        <f>ROUND(I157*H157,2)</f>
        <v>0</v>
      </c>
      <c r="K157" s="229" t="s">
        <v>1</v>
      </c>
      <c r="L157" s="44"/>
      <c r="M157" s="234" t="s">
        <v>1</v>
      </c>
      <c r="N157" s="235" t="s">
        <v>47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156</v>
      </c>
      <c r="AT157" s="238" t="s">
        <v>151</v>
      </c>
      <c r="AU157" s="238" t="s">
        <v>91</v>
      </c>
      <c r="AY157" s="17" t="s">
        <v>148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89</v>
      </c>
      <c r="BK157" s="239">
        <f>ROUND(I157*H157,2)</f>
        <v>0</v>
      </c>
      <c r="BL157" s="17" t="s">
        <v>156</v>
      </c>
      <c r="BM157" s="238" t="s">
        <v>579</v>
      </c>
    </row>
    <row r="158" s="2" customFormat="1">
      <c r="A158" s="38"/>
      <c r="B158" s="39"/>
      <c r="C158" s="40"/>
      <c r="D158" s="242" t="s">
        <v>534</v>
      </c>
      <c r="E158" s="40"/>
      <c r="F158" s="298" t="s">
        <v>580</v>
      </c>
      <c r="G158" s="40"/>
      <c r="H158" s="40"/>
      <c r="I158" s="299"/>
      <c r="J158" s="40"/>
      <c r="K158" s="40"/>
      <c r="L158" s="44"/>
      <c r="M158" s="273"/>
      <c r="N158" s="27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534</v>
      </c>
      <c r="AU158" s="17" t="s">
        <v>91</v>
      </c>
    </row>
    <row r="159" s="2" customFormat="1" ht="16.5" customHeight="1">
      <c r="A159" s="38"/>
      <c r="B159" s="39"/>
      <c r="C159" s="227" t="s">
        <v>394</v>
      </c>
      <c r="D159" s="227" t="s">
        <v>151</v>
      </c>
      <c r="E159" s="228" t="s">
        <v>581</v>
      </c>
      <c r="F159" s="229" t="s">
        <v>582</v>
      </c>
      <c r="G159" s="230" t="s">
        <v>380</v>
      </c>
      <c r="H159" s="231">
        <v>1</v>
      </c>
      <c r="I159" s="232"/>
      <c r="J159" s="233">
        <f>ROUND(I159*H159,2)</f>
        <v>0</v>
      </c>
      <c r="K159" s="229" t="s">
        <v>1</v>
      </c>
      <c r="L159" s="44"/>
      <c r="M159" s="234" t="s">
        <v>1</v>
      </c>
      <c r="N159" s="235" t="s">
        <v>47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156</v>
      </c>
      <c r="AT159" s="238" t="s">
        <v>151</v>
      </c>
      <c r="AU159" s="238" t="s">
        <v>91</v>
      </c>
      <c r="AY159" s="17" t="s">
        <v>148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89</v>
      </c>
      <c r="BK159" s="239">
        <f>ROUND(I159*H159,2)</f>
        <v>0</v>
      </c>
      <c r="BL159" s="17" t="s">
        <v>156</v>
      </c>
      <c r="BM159" s="238" t="s">
        <v>583</v>
      </c>
    </row>
    <row r="160" s="2" customFormat="1">
      <c r="A160" s="38"/>
      <c r="B160" s="39"/>
      <c r="C160" s="40"/>
      <c r="D160" s="242" t="s">
        <v>534</v>
      </c>
      <c r="E160" s="40"/>
      <c r="F160" s="298" t="s">
        <v>584</v>
      </c>
      <c r="G160" s="40"/>
      <c r="H160" s="40"/>
      <c r="I160" s="299"/>
      <c r="J160" s="40"/>
      <c r="K160" s="40"/>
      <c r="L160" s="44"/>
      <c r="M160" s="273"/>
      <c r="N160" s="27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534</v>
      </c>
      <c r="AU160" s="17" t="s">
        <v>91</v>
      </c>
    </row>
    <row r="161" s="2" customFormat="1" ht="16.5" customHeight="1">
      <c r="A161" s="38"/>
      <c r="B161" s="39"/>
      <c r="C161" s="227" t="s">
        <v>398</v>
      </c>
      <c r="D161" s="227" t="s">
        <v>151</v>
      </c>
      <c r="E161" s="228" t="s">
        <v>585</v>
      </c>
      <c r="F161" s="229" t="s">
        <v>586</v>
      </c>
      <c r="G161" s="230" t="s">
        <v>495</v>
      </c>
      <c r="H161" s="231">
        <v>1</v>
      </c>
      <c r="I161" s="232"/>
      <c r="J161" s="233">
        <f>ROUND(I161*H161,2)</f>
        <v>0</v>
      </c>
      <c r="K161" s="229" t="s">
        <v>1</v>
      </c>
      <c r="L161" s="44"/>
      <c r="M161" s="234" t="s">
        <v>1</v>
      </c>
      <c r="N161" s="235" t="s">
        <v>47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156</v>
      </c>
      <c r="AT161" s="238" t="s">
        <v>151</v>
      </c>
      <c r="AU161" s="238" t="s">
        <v>91</v>
      </c>
      <c r="AY161" s="17" t="s">
        <v>148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89</v>
      </c>
      <c r="BK161" s="239">
        <f>ROUND(I161*H161,2)</f>
        <v>0</v>
      </c>
      <c r="BL161" s="17" t="s">
        <v>156</v>
      </c>
      <c r="BM161" s="238" t="s">
        <v>587</v>
      </c>
    </row>
    <row r="162" s="2" customFormat="1" ht="37.8" customHeight="1">
      <c r="A162" s="38"/>
      <c r="B162" s="39"/>
      <c r="C162" s="227" t="s">
        <v>402</v>
      </c>
      <c r="D162" s="227" t="s">
        <v>151</v>
      </c>
      <c r="E162" s="228" t="s">
        <v>531</v>
      </c>
      <c r="F162" s="229" t="s">
        <v>532</v>
      </c>
      <c r="G162" s="230" t="s">
        <v>495</v>
      </c>
      <c r="H162" s="231">
        <v>1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47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156</v>
      </c>
      <c r="AT162" s="238" t="s">
        <v>151</v>
      </c>
      <c r="AU162" s="238" t="s">
        <v>91</v>
      </c>
      <c r="AY162" s="17" t="s">
        <v>148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89</v>
      </c>
      <c r="BK162" s="239">
        <f>ROUND(I162*H162,2)</f>
        <v>0</v>
      </c>
      <c r="BL162" s="17" t="s">
        <v>156</v>
      </c>
      <c r="BM162" s="238" t="s">
        <v>588</v>
      </c>
    </row>
    <row r="163" s="2" customFormat="1">
      <c r="A163" s="38"/>
      <c r="B163" s="39"/>
      <c r="C163" s="40"/>
      <c r="D163" s="242" t="s">
        <v>534</v>
      </c>
      <c r="E163" s="40"/>
      <c r="F163" s="298" t="s">
        <v>535</v>
      </c>
      <c r="G163" s="40"/>
      <c r="H163" s="40"/>
      <c r="I163" s="299"/>
      <c r="J163" s="40"/>
      <c r="K163" s="40"/>
      <c r="L163" s="44"/>
      <c r="M163" s="273"/>
      <c r="N163" s="27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534</v>
      </c>
      <c r="AU163" s="17" t="s">
        <v>91</v>
      </c>
    </row>
    <row r="164" s="2" customFormat="1" ht="33" customHeight="1">
      <c r="A164" s="38"/>
      <c r="B164" s="39"/>
      <c r="C164" s="227" t="s">
        <v>406</v>
      </c>
      <c r="D164" s="227" t="s">
        <v>151</v>
      </c>
      <c r="E164" s="228" t="s">
        <v>536</v>
      </c>
      <c r="F164" s="229" t="s">
        <v>537</v>
      </c>
      <c r="G164" s="230" t="s">
        <v>495</v>
      </c>
      <c r="H164" s="231">
        <v>1</v>
      </c>
      <c r="I164" s="232"/>
      <c r="J164" s="233">
        <f>ROUND(I164*H164,2)</f>
        <v>0</v>
      </c>
      <c r="K164" s="229" t="s">
        <v>1</v>
      </c>
      <c r="L164" s="44"/>
      <c r="M164" s="234" t="s">
        <v>1</v>
      </c>
      <c r="N164" s="235" t="s">
        <v>47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156</v>
      </c>
      <c r="AT164" s="238" t="s">
        <v>151</v>
      </c>
      <c r="AU164" s="238" t="s">
        <v>91</v>
      </c>
      <c r="AY164" s="17" t="s">
        <v>148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89</v>
      </c>
      <c r="BK164" s="239">
        <f>ROUND(I164*H164,2)</f>
        <v>0</v>
      </c>
      <c r="BL164" s="17" t="s">
        <v>156</v>
      </c>
      <c r="BM164" s="238" t="s">
        <v>589</v>
      </c>
    </row>
    <row r="165" s="2" customFormat="1">
      <c r="A165" s="38"/>
      <c r="B165" s="39"/>
      <c r="C165" s="40"/>
      <c r="D165" s="242" t="s">
        <v>534</v>
      </c>
      <c r="E165" s="40"/>
      <c r="F165" s="298" t="s">
        <v>539</v>
      </c>
      <c r="G165" s="40"/>
      <c r="H165" s="40"/>
      <c r="I165" s="299"/>
      <c r="J165" s="40"/>
      <c r="K165" s="40"/>
      <c r="L165" s="44"/>
      <c r="M165" s="273"/>
      <c r="N165" s="274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534</v>
      </c>
      <c r="AU165" s="17" t="s">
        <v>91</v>
      </c>
    </row>
    <row r="166" s="2" customFormat="1" ht="16.5" customHeight="1">
      <c r="A166" s="38"/>
      <c r="B166" s="39"/>
      <c r="C166" s="227" t="s">
        <v>410</v>
      </c>
      <c r="D166" s="227" t="s">
        <v>151</v>
      </c>
      <c r="E166" s="228" t="s">
        <v>540</v>
      </c>
      <c r="F166" s="229" t="s">
        <v>541</v>
      </c>
      <c r="G166" s="230" t="s">
        <v>495</v>
      </c>
      <c r="H166" s="231">
        <v>1</v>
      </c>
      <c r="I166" s="232"/>
      <c r="J166" s="233">
        <f>ROUND(I166*H166,2)</f>
        <v>0</v>
      </c>
      <c r="K166" s="229" t="s">
        <v>1</v>
      </c>
      <c r="L166" s="44"/>
      <c r="M166" s="234" t="s">
        <v>1</v>
      </c>
      <c r="N166" s="235" t="s">
        <v>47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156</v>
      </c>
      <c r="AT166" s="238" t="s">
        <v>151</v>
      </c>
      <c r="AU166" s="238" t="s">
        <v>91</v>
      </c>
      <c r="AY166" s="17" t="s">
        <v>148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89</v>
      </c>
      <c r="BK166" s="239">
        <f>ROUND(I166*H166,2)</f>
        <v>0</v>
      </c>
      <c r="BL166" s="17" t="s">
        <v>156</v>
      </c>
      <c r="BM166" s="238" t="s">
        <v>590</v>
      </c>
    </row>
    <row r="167" s="2" customFormat="1" ht="16.5" customHeight="1">
      <c r="A167" s="38"/>
      <c r="B167" s="39"/>
      <c r="C167" s="227" t="s">
        <v>345</v>
      </c>
      <c r="D167" s="227" t="s">
        <v>151</v>
      </c>
      <c r="E167" s="228" t="s">
        <v>543</v>
      </c>
      <c r="F167" s="229" t="s">
        <v>544</v>
      </c>
      <c r="G167" s="230" t="s">
        <v>495</v>
      </c>
      <c r="H167" s="231">
        <v>1</v>
      </c>
      <c r="I167" s="232"/>
      <c r="J167" s="233">
        <f>ROUND(I167*H167,2)</f>
        <v>0</v>
      </c>
      <c r="K167" s="229" t="s">
        <v>1</v>
      </c>
      <c r="L167" s="44"/>
      <c r="M167" s="234" t="s">
        <v>1</v>
      </c>
      <c r="N167" s="235" t="s">
        <v>47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156</v>
      </c>
      <c r="AT167" s="238" t="s">
        <v>151</v>
      </c>
      <c r="AU167" s="238" t="s">
        <v>91</v>
      </c>
      <c r="AY167" s="17" t="s">
        <v>148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89</v>
      </c>
      <c r="BK167" s="239">
        <f>ROUND(I167*H167,2)</f>
        <v>0</v>
      </c>
      <c r="BL167" s="17" t="s">
        <v>156</v>
      </c>
      <c r="BM167" s="238" t="s">
        <v>591</v>
      </c>
    </row>
    <row r="168" s="2" customFormat="1" ht="16.5" customHeight="1">
      <c r="A168" s="38"/>
      <c r="B168" s="39"/>
      <c r="C168" s="227" t="s">
        <v>420</v>
      </c>
      <c r="D168" s="227" t="s">
        <v>151</v>
      </c>
      <c r="E168" s="228" t="s">
        <v>546</v>
      </c>
      <c r="F168" s="229" t="s">
        <v>547</v>
      </c>
      <c r="G168" s="230" t="s">
        <v>495</v>
      </c>
      <c r="H168" s="231">
        <v>1</v>
      </c>
      <c r="I168" s="232"/>
      <c r="J168" s="233">
        <f>ROUND(I168*H168,2)</f>
        <v>0</v>
      </c>
      <c r="K168" s="229" t="s">
        <v>1</v>
      </c>
      <c r="L168" s="44"/>
      <c r="M168" s="234" t="s">
        <v>1</v>
      </c>
      <c r="N168" s="235" t="s">
        <v>47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156</v>
      </c>
      <c r="AT168" s="238" t="s">
        <v>151</v>
      </c>
      <c r="AU168" s="238" t="s">
        <v>91</v>
      </c>
      <c r="AY168" s="17" t="s">
        <v>148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89</v>
      </c>
      <c r="BK168" s="239">
        <f>ROUND(I168*H168,2)</f>
        <v>0</v>
      </c>
      <c r="BL168" s="17" t="s">
        <v>156</v>
      </c>
      <c r="BM168" s="238" t="s">
        <v>592</v>
      </c>
    </row>
    <row r="169" s="2" customFormat="1" ht="24.15" customHeight="1">
      <c r="A169" s="38"/>
      <c r="B169" s="39"/>
      <c r="C169" s="227" t="s">
        <v>425</v>
      </c>
      <c r="D169" s="227" t="s">
        <v>151</v>
      </c>
      <c r="E169" s="228" t="s">
        <v>549</v>
      </c>
      <c r="F169" s="229" t="s">
        <v>550</v>
      </c>
      <c r="G169" s="230" t="s">
        <v>495</v>
      </c>
      <c r="H169" s="231">
        <v>1</v>
      </c>
      <c r="I169" s="232"/>
      <c r="J169" s="233">
        <f>ROUND(I169*H169,2)</f>
        <v>0</v>
      </c>
      <c r="K169" s="229" t="s">
        <v>1</v>
      </c>
      <c r="L169" s="44"/>
      <c r="M169" s="234" t="s">
        <v>1</v>
      </c>
      <c r="N169" s="235" t="s">
        <v>47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156</v>
      </c>
      <c r="AT169" s="238" t="s">
        <v>151</v>
      </c>
      <c r="AU169" s="238" t="s">
        <v>91</v>
      </c>
      <c r="AY169" s="17" t="s">
        <v>148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89</v>
      </c>
      <c r="BK169" s="239">
        <f>ROUND(I169*H169,2)</f>
        <v>0</v>
      </c>
      <c r="BL169" s="17" t="s">
        <v>156</v>
      </c>
      <c r="BM169" s="238" t="s">
        <v>593</v>
      </c>
    </row>
    <row r="170" s="2" customFormat="1" ht="37.8" customHeight="1">
      <c r="A170" s="38"/>
      <c r="B170" s="39"/>
      <c r="C170" s="227" t="s">
        <v>430</v>
      </c>
      <c r="D170" s="227" t="s">
        <v>151</v>
      </c>
      <c r="E170" s="228" t="s">
        <v>552</v>
      </c>
      <c r="F170" s="229" t="s">
        <v>553</v>
      </c>
      <c r="G170" s="230" t="s">
        <v>495</v>
      </c>
      <c r="H170" s="231">
        <v>1</v>
      </c>
      <c r="I170" s="232"/>
      <c r="J170" s="233">
        <f>ROUND(I170*H170,2)</f>
        <v>0</v>
      </c>
      <c r="K170" s="229" t="s">
        <v>1</v>
      </c>
      <c r="L170" s="44"/>
      <c r="M170" s="234" t="s">
        <v>1</v>
      </c>
      <c r="N170" s="235" t="s">
        <v>47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156</v>
      </c>
      <c r="AT170" s="238" t="s">
        <v>151</v>
      </c>
      <c r="AU170" s="238" t="s">
        <v>91</v>
      </c>
      <c r="AY170" s="17" t="s">
        <v>148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89</v>
      </c>
      <c r="BK170" s="239">
        <f>ROUND(I170*H170,2)</f>
        <v>0</v>
      </c>
      <c r="BL170" s="17" t="s">
        <v>156</v>
      </c>
      <c r="BM170" s="238" t="s">
        <v>594</v>
      </c>
    </row>
    <row r="171" s="2" customFormat="1" ht="33" customHeight="1">
      <c r="A171" s="38"/>
      <c r="B171" s="39"/>
      <c r="C171" s="227" t="s">
        <v>434</v>
      </c>
      <c r="D171" s="227" t="s">
        <v>151</v>
      </c>
      <c r="E171" s="228" t="s">
        <v>555</v>
      </c>
      <c r="F171" s="229" t="s">
        <v>556</v>
      </c>
      <c r="G171" s="230" t="s">
        <v>495</v>
      </c>
      <c r="H171" s="231">
        <v>1</v>
      </c>
      <c r="I171" s="232"/>
      <c r="J171" s="233">
        <f>ROUND(I171*H171,2)</f>
        <v>0</v>
      </c>
      <c r="K171" s="229" t="s">
        <v>1</v>
      </c>
      <c r="L171" s="44"/>
      <c r="M171" s="234" t="s">
        <v>1</v>
      </c>
      <c r="N171" s="235" t="s">
        <v>47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156</v>
      </c>
      <c r="AT171" s="238" t="s">
        <v>151</v>
      </c>
      <c r="AU171" s="238" t="s">
        <v>91</v>
      </c>
      <c r="AY171" s="17" t="s">
        <v>148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89</v>
      </c>
      <c r="BK171" s="239">
        <f>ROUND(I171*H171,2)</f>
        <v>0</v>
      </c>
      <c r="BL171" s="17" t="s">
        <v>156</v>
      </c>
      <c r="BM171" s="238" t="s">
        <v>595</v>
      </c>
    </row>
    <row r="172" s="2" customFormat="1" ht="16.5" customHeight="1">
      <c r="A172" s="38"/>
      <c r="B172" s="39"/>
      <c r="C172" s="227" t="s">
        <v>438</v>
      </c>
      <c r="D172" s="227" t="s">
        <v>151</v>
      </c>
      <c r="E172" s="228" t="s">
        <v>558</v>
      </c>
      <c r="F172" s="229" t="s">
        <v>559</v>
      </c>
      <c r="G172" s="230" t="s">
        <v>495</v>
      </c>
      <c r="H172" s="231">
        <v>1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47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156</v>
      </c>
      <c r="AT172" s="238" t="s">
        <v>151</v>
      </c>
      <c r="AU172" s="238" t="s">
        <v>91</v>
      </c>
      <c r="AY172" s="17" t="s">
        <v>148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89</v>
      </c>
      <c r="BK172" s="239">
        <f>ROUND(I172*H172,2)</f>
        <v>0</v>
      </c>
      <c r="BL172" s="17" t="s">
        <v>156</v>
      </c>
      <c r="BM172" s="238" t="s">
        <v>596</v>
      </c>
    </row>
    <row r="173" s="2" customFormat="1" ht="16.5" customHeight="1">
      <c r="A173" s="38"/>
      <c r="B173" s="39"/>
      <c r="C173" s="227" t="s">
        <v>442</v>
      </c>
      <c r="D173" s="227" t="s">
        <v>151</v>
      </c>
      <c r="E173" s="228" t="s">
        <v>561</v>
      </c>
      <c r="F173" s="229" t="s">
        <v>562</v>
      </c>
      <c r="G173" s="230" t="s">
        <v>495</v>
      </c>
      <c r="H173" s="231">
        <v>1</v>
      </c>
      <c r="I173" s="232"/>
      <c r="J173" s="233">
        <f>ROUND(I173*H173,2)</f>
        <v>0</v>
      </c>
      <c r="K173" s="229" t="s">
        <v>1</v>
      </c>
      <c r="L173" s="44"/>
      <c r="M173" s="234" t="s">
        <v>1</v>
      </c>
      <c r="N173" s="235" t="s">
        <v>47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156</v>
      </c>
      <c r="AT173" s="238" t="s">
        <v>151</v>
      </c>
      <c r="AU173" s="238" t="s">
        <v>91</v>
      </c>
      <c r="AY173" s="17" t="s">
        <v>148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89</v>
      </c>
      <c r="BK173" s="239">
        <f>ROUND(I173*H173,2)</f>
        <v>0</v>
      </c>
      <c r="BL173" s="17" t="s">
        <v>156</v>
      </c>
      <c r="BM173" s="238" t="s">
        <v>597</v>
      </c>
    </row>
    <row r="174" s="2" customFormat="1" ht="16.5" customHeight="1">
      <c r="A174" s="38"/>
      <c r="B174" s="39"/>
      <c r="C174" s="227" t="s">
        <v>446</v>
      </c>
      <c r="D174" s="227" t="s">
        <v>151</v>
      </c>
      <c r="E174" s="228" t="s">
        <v>564</v>
      </c>
      <c r="F174" s="229" t="s">
        <v>565</v>
      </c>
      <c r="G174" s="230" t="s">
        <v>495</v>
      </c>
      <c r="H174" s="231">
        <v>1</v>
      </c>
      <c r="I174" s="232"/>
      <c r="J174" s="233">
        <f>ROUND(I174*H174,2)</f>
        <v>0</v>
      </c>
      <c r="K174" s="229" t="s">
        <v>1</v>
      </c>
      <c r="L174" s="44"/>
      <c r="M174" s="234" t="s">
        <v>1</v>
      </c>
      <c r="N174" s="235" t="s">
        <v>47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156</v>
      </c>
      <c r="AT174" s="238" t="s">
        <v>151</v>
      </c>
      <c r="AU174" s="238" t="s">
        <v>91</v>
      </c>
      <c r="AY174" s="17" t="s">
        <v>148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89</v>
      </c>
      <c r="BK174" s="239">
        <f>ROUND(I174*H174,2)</f>
        <v>0</v>
      </c>
      <c r="BL174" s="17" t="s">
        <v>156</v>
      </c>
      <c r="BM174" s="238" t="s">
        <v>598</v>
      </c>
    </row>
    <row r="175" s="2" customFormat="1">
      <c r="A175" s="38"/>
      <c r="B175" s="39"/>
      <c r="C175" s="40"/>
      <c r="D175" s="242" t="s">
        <v>534</v>
      </c>
      <c r="E175" s="40"/>
      <c r="F175" s="298" t="s">
        <v>567</v>
      </c>
      <c r="G175" s="40"/>
      <c r="H175" s="40"/>
      <c r="I175" s="299"/>
      <c r="J175" s="40"/>
      <c r="K175" s="40"/>
      <c r="L175" s="44"/>
      <c r="M175" s="273"/>
      <c r="N175" s="27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534</v>
      </c>
      <c r="AU175" s="17" t="s">
        <v>91</v>
      </c>
    </row>
    <row r="176" s="2" customFormat="1" ht="16.5" customHeight="1">
      <c r="A176" s="38"/>
      <c r="B176" s="39"/>
      <c r="C176" s="227" t="s">
        <v>450</v>
      </c>
      <c r="D176" s="227" t="s">
        <v>151</v>
      </c>
      <c r="E176" s="228" t="s">
        <v>571</v>
      </c>
      <c r="F176" s="229" t="s">
        <v>572</v>
      </c>
      <c r="G176" s="230" t="s">
        <v>495</v>
      </c>
      <c r="H176" s="231">
        <v>1</v>
      </c>
      <c r="I176" s="232"/>
      <c r="J176" s="233">
        <f>ROUND(I176*H176,2)</f>
        <v>0</v>
      </c>
      <c r="K176" s="229" t="s">
        <v>1</v>
      </c>
      <c r="L176" s="44"/>
      <c r="M176" s="234" t="s">
        <v>1</v>
      </c>
      <c r="N176" s="235" t="s">
        <v>47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156</v>
      </c>
      <c r="AT176" s="238" t="s">
        <v>151</v>
      </c>
      <c r="AU176" s="238" t="s">
        <v>91</v>
      </c>
      <c r="AY176" s="17" t="s">
        <v>148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89</v>
      </c>
      <c r="BK176" s="239">
        <f>ROUND(I176*H176,2)</f>
        <v>0</v>
      </c>
      <c r="BL176" s="17" t="s">
        <v>156</v>
      </c>
      <c r="BM176" s="238" t="s">
        <v>599</v>
      </c>
    </row>
    <row r="177" s="2" customFormat="1" ht="37.8" customHeight="1">
      <c r="A177" s="38"/>
      <c r="B177" s="39"/>
      <c r="C177" s="227" t="s">
        <v>454</v>
      </c>
      <c r="D177" s="227" t="s">
        <v>151</v>
      </c>
      <c r="E177" s="228" t="s">
        <v>574</v>
      </c>
      <c r="F177" s="229" t="s">
        <v>575</v>
      </c>
      <c r="G177" s="230" t="s">
        <v>380</v>
      </c>
      <c r="H177" s="231">
        <v>1</v>
      </c>
      <c r="I177" s="232"/>
      <c r="J177" s="233">
        <f>ROUND(I177*H177,2)</f>
        <v>0</v>
      </c>
      <c r="K177" s="229" t="s">
        <v>1</v>
      </c>
      <c r="L177" s="44"/>
      <c r="M177" s="234" t="s">
        <v>1</v>
      </c>
      <c r="N177" s="235" t="s">
        <v>47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156</v>
      </c>
      <c r="AT177" s="238" t="s">
        <v>151</v>
      </c>
      <c r="AU177" s="238" t="s">
        <v>91</v>
      </c>
      <c r="AY177" s="17" t="s">
        <v>148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89</v>
      </c>
      <c r="BK177" s="239">
        <f>ROUND(I177*H177,2)</f>
        <v>0</v>
      </c>
      <c r="BL177" s="17" t="s">
        <v>156</v>
      </c>
      <c r="BM177" s="238" t="s">
        <v>600</v>
      </c>
    </row>
    <row r="178" s="2" customFormat="1" ht="24.15" customHeight="1">
      <c r="A178" s="38"/>
      <c r="B178" s="39"/>
      <c r="C178" s="227" t="s">
        <v>459</v>
      </c>
      <c r="D178" s="227" t="s">
        <v>151</v>
      </c>
      <c r="E178" s="228" t="s">
        <v>577</v>
      </c>
      <c r="F178" s="229" t="s">
        <v>578</v>
      </c>
      <c r="G178" s="230" t="s">
        <v>380</v>
      </c>
      <c r="H178" s="231">
        <v>1</v>
      </c>
      <c r="I178" s="232"/>
      <c r="J178" s="233">
        <f>ROUND(I178*H178,2)</f>
        <v>0</v>
      </c>
      <c r="K178" s="229" t="s">
        <v>1</v>
      </c>
      <c r="L178" s="44"/>
      <c r="M178" s="234" t="s">
        <v>1</v>
      </c>
      <c r="N178" s="235" t="s">
        <v>47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156</v>
      </c>
      <c r="AT178" s="238" t="s">
        <v>151</v>
      </c>
      <c r="AU178" s="238" t="s">
        <v>91</v>
      </c>
      <c r="AY178" s="17" t="s">
        <v>148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89</v>
      </c>
      <c r="BK178" s="239">
        <f>ROUND(I178*H178,2)</f>
        <v>0</v>
      </c>
      <c r="BL178" s="17" t="s">
        <v>156</v>
      </c>
      <c r="BM178" s="238" t="s">
        <v>601</v>
      </c>
    </row>
    <row r="179" s="2" customFormat="1">
      <c r="A179" s="38"/>
      <c r="B179" s="39"/>
      <c r="C179" s="40"/>
      <c r="D179" s="242" t="s">
        <v>534</v>
      </c>
      <c r="E179" s="40"/>
      <c r="F179" s="298" t="s">
        <v>580</v>
      </c>
      <c r="G179" s="40"/>
      <c r="H179" s="40"/>
      <c r="I179" s="299"/>
      <c r="J179" s="40"/>
      <c r="K179" s="40"/>
      <c r="L179" s="44"/>
      <c r="M179" s="273"/>
      <c r="N179" s="274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534</v>
      </c>
      <c r="AU179" s="17" t="s">
        <v>91</v>
      </c>
    </row>
    <row r="180" s="2" customFormat="1" ht="16.5" customHeight="1">
      <c r="A180" s="38"/>
      <c r="B180" s="39"/>
      <c r="C180" s="227" t="s">
        <v>463</v>
      </c>
      <c r="D180" s="227" t="s">
        <v>151</v>
      </c>
      <c r="E180" s="228" t="s">
        <v>581</v>
      </c>
      <c r="F180" s="229" t="s">
        <v>582</v>
      </c>
      <c r="G180" s="230" t="s">
        <v>380</v>
      </c>
      <c r="H180" s="231">
        <v>1</v>
      </c>
      <c r="I180" s="232"/>
      <c r="J180" s="233">
        <f>ROUND(I180*H180,2)</f>
        <v>0</v>
      </c>
      <c r="K180" s="229" t="s">
        <v>1</v>
      </c>
      <c r="L180" s="44"/>
      <c r="M180" s="234" t="s">
        <v>1</v>
      </c>
      <c r="N180" s="235" t="s">
        <v>47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156</v>
      </c>
      <c r="AT180" s="238" t="s">
        <v>151</v>
      </c>
      <c r="AU180" s="238" t="s">
        <v>91</v>
      </c>
      <c r="AY180" s="17" t="s">
        <v>148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89</v>
      </c>
      <c r="BK180" s="239">
        <f>ROUND(I180*H180,2)</f>
        <v>0</v>
      </c>
      <c r="BL180" s="17" t="s">
        <v>156</v>
      </c>
      <c r="BM180" s="238" t="s">
        <v>602</v>
      </c>
    </row>
    <row r="181" s="2" customFormat="1">
      <c r="A181" s="38"/>
      <c r="B181" s="39"/>
      <c r="C181" s="40"/>
      <c r="D181" s="242" t="s">
        <v>534</v>
      </c>
      <c r="E181" s="40"/>
      <c r="F181" s="298" t="s">
        <v>584</v>
      </c>
      <c r="G181" s="40"/>
      <c r="H181" s="40"/>
      <c r="I181" s="299"/>
      <c r="J181" s="40"/>
      <c r="K181" s="40"/>
      <c r="L181" s="44"/>
      <c r="M181" s="273"/>
      <c r="N181" s="274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534</v>
      </c>
      <c r="AU181" s="17" t="s">
        <v>91</v>
      </c>
    </row>
    <row r="182" s="2" customFormat="1" ht="16.5" customHeight="1">
      <c r="A182" s="38"/>
      <c r="B182" s="39"/>
      <c r="C182" s="227" t="s">
        <v>467</v>
      </c>
      <c r="D182" s="227" t="s">
        <v>151</v>
      </c>
      <c r="E182" s="228" t="s">
        <v>585</v>
      </c>
      <c r="F182" s="229" t="s">
        <v>586</v>
      </c>
      <c r="G182" s="230" t="s">
        <v>495</v>
      </c>
      <c r="H182" s="231">
        <v>1</v>
      </c>
      <c r="I182" s="232"/>
      <c r="J182" s="233">
        <f>ROUND(I182*H182,2)</f>
        <v>0</v>
      </c>
      <c r="K182" s="229" t="s">
        <v>1</v>
      </c>
      <c r="L182" s="44"/>
      <c r="M182" s="234" t="s">
        <v>1</v>
      </c>
      <c r="N182" s="235" t="s">
        <v>47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156</v>
      </c>
      <c r="AT182" s="238" t="s">
        <v>151</v>
      </c>
      <c r="AU182" s="238" t="s">
        <v>91</v>
      </c>
      <c r="AY182" s="17" t="s">
        <v>148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89</v>
      </c>
      <c r="BK182" s="239">
        <f>ROUND(I182*H182,2)</f>
        <v>0</v>
      </c>
      <c r="BL182" s="17" t="s">
        <v>156</v>
      </c>
      <c r="BM182" s="238" t="s">
        <v>603</v>
      </c>
    </row>
    <row r="183" s="2" customFormat="1" ht="44.25" customHeight="1">
      <c r="A183" s="38"/>
      <c r="B183" s="39"/>
      <c r="C183" s="227" t="s">
        <v>475</v>
      </c>
      <c r="D183" s="227" t="s">
        <v>151</v>
      </c>
      <c r="E183" s="228" t="s">
        <v>604</v>
      </c>
      <c r="F183" s="229" t="s">
        <v>605</v>
      </c>
      <c r="G183" s="230" t="s">
        <v>495</v>
      </c>
      <c r="H183" s="231">
        <v>1</v>
      </c>
      <c r="I183" s="232"/>
      <c r="J183" s="233">
        <f>ROUND(I183*H183,2)</f>
        <v>0</v>
      </c>
      <c r="K183" s="229" t="s">
        <v>1</v>
      </c>
      <c r="L183" s="44"/>
      <c r="M183" s="234" t="s">
        <v>1</v>
      </c>
      <c r="N183" s="235" t="s">
        <v>47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156</v>
      </c>
      <c r="AT183" s="238" t="s">
        <v>151</v>
      </c>
      <c r="AU183" s="238" t="s">
        <v>91</v>
      </c>
      <c r="AY183" s="17" t="s">
        <v>148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89</v>
      </c>
      <c r="BK183" s="239">
        <f>ROUND(I183*H183,2)</f>
        <v>0</v>
      </c>
      <c r="BL183" s="17" t="s">
        <v>156</v>
      </c>
      <c r="BM183" s="238" t="s">
        <v>606</v>
      </c>
    </row>
    <row r="184" s="2" customFormat="1">
      <c r="A184" s="38"/>
      <c r="B184" s="39"/>
      <c r="C184" s="40"/>
      <c r="D184" s="242" t="s">
        <v>534</v>
      </c>
      <c r="E184" s="40"/>
      <c r="F184" s="298" t="s">
        <v>607</v>
      </c>
      <c r="G184" s="40"/>
      <c r="H184" s="40"/>
      <c r="I184" s="299"/>
      <c r="J184" s="40"/>
      <c r="K184" s="40"/>
      <c r="L184" s="44"/>
      <c r="M184" s="273"/>
      <c r="N184" s="274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534</v>
      </c>
      <c r="AU184" s="17" t="s">
        <v>91</v>
      </c>
    </row>
    <row r="185" s="2" customFormat="1" ht="24.15" customHeight="1">
      <c r="A185" s="38"/>
      <c r="B185" s="39"/>
      <c r="C185" s="227" t="s">
        <v>479</v>
      </c>
      <c r="D185" s="227" t="s">
        <v>151</v>
      </c>
      <c r="E185" s="228" t="s">
        <v>608</v>
      </c>
      <c r="F185" s="229" t="s">
        <v>609</v>
      </c>
      <c r="G185" s="230" t="s">
        <v>495</v>
      </c>
      <c r="H185" s="231">
        <v>1</v>
      </c>
      <c r="I185" s="232"/>
      <c r="J185" s="233">
        <f>ROUND(I185*H185,2)</f>
        <v>0</v>
      </c>
      <c r="K185" s="229" t="s">
        <v>1</v>
      </c>
      <c r="L185" s="44"/>
      <c r="M185" s="234" t="s">
        <v>1</v>
      </c>
      <c r="N185" s="235" t="s">
        <v>47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156</v>
      </c>
      <c r="AT185" s="238" t="s">
        <v>151</v>
      </c>
      <c r="AU185" s="238" t="s">
        <v>91</v>
      </c>
      <c r="AY185" s="17" t="s">
        <v>148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89</v>
      </c>
      <c r="BK185" s="239">
        <f>ROUND(I185*H185,2)</f>
        <v>0</v>
      </c>
      <c r="BL185" s="17" t="s">
        <v>156</v>
      </c>
      <c r="BM185" s="238" t="s">
        <v>610</v>
      </c>
    </row>
    <row r="186" s="2" customFormat="1" ht="78" customHeight="1">
      <c r="A186" s="38"/>
      <c r="B186" s="39"/>
      <c r="C186" s="227" t="s">
        <v>611</v>
      </c>
      <c r="D186" s="227" t="s">
        <v>151</v>
      </c>
      <c r="E186" s="228" t="s">
        <v>612</v>
      </c>
      <c r="F186" s="229" t="s">
        <v>613</v>
      </c>
      <c r="G186" s="230" t="s">
        <v>495</v>
      </c>
      <c r="H186" s="231">
        <v>1</v>
      </c>
      <c r="I186" s="232"/>
      <c r="J186" s="233">
        <f>ROUND(I186*H186,2)</f>
        <v>0</v>
      </c>
      <c r="K186" s="229" t="s">
        <v>1</v>
      </c>
      <c r="L186" s="44"/>
      <c r="M186" s="234" t="s">
        <v>1</v>
      </c>
      <c r="N186" s="235" t="s">
        <v>47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156</v>
      </c>
      <c r="AT186" s="238" t="s">
        <v>151</v>
      </c>
      <c r="AU186" s="238" t="s">
        <v>91</v>
      </c>
      <c r="AY186" s="17" t="s">
        <v>148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89</v>
      </c>
      <c r="BK186" s="239">
        <f>ROUND(I186*H186,2)</f>
        <v>0</v>
      </c>
      <c r="BL186" s="17" t="s">
        <v>156</v>
      </c>
      <c r="BM186" s="238" t="s">
        <v>614</v>
      </c>
    </row>
    <row r="187" s="2" customFormat="1" ht="16.5" customHeight="1">
      <c r="A187" s="38"/>
      <c r="B187" s="39"/>
      <c r="C187" s="227" t="s">
        <v>615</v>
      </c>
      <c r="D187" s="227" t="s">
        <v>151</v>
      </c>
      <c r="E187" s="228" t="s">
        <v>616</v>
      </c>
      <c r="F187" s="229" t="s">
        <v>617</v>
      </c>
      <c r="G187" s="230" t="s">
        <v>495</v>
      </c>
      <c r="H187" s="231">
        <v>1</v>
      </c>
      <c r="I187" s="232"/>
      <c r="J187" s="233">
        <f>ROUND(I187*H187,2)</f>
        <v>0</v>
      </c>
      <c r="K187" s="229" t="s">
        <v>1</v>
      </c>
      <c r="L187" s="44"/>
      <c r="M187" s="234" t="s">
        <v>1</v>
      </c>
      <c r="N187" s="235" t="s">
        <v>47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156</v>
      </c>
      <c r="AT187" s="238" t="s">
        <v>151</v>
      </c>
      <c r="AU187" s="238" t="s">
        <v>91</v>
      </c>
      <c r="AY187" s="17" t="s">
        <v>148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89</v>
      </c>
      <c r="BK187" s="239">
        <f>ROUND(I187*H187,2)</f>
        <v>0</v>
      </c>
      <c r="BL187" s="17" t="s">
        <v>156</v>
      </c>
      <c r="BM187" s="238" t="s">
        <v>618</v>
      </c>
    </row>
    <row r="188" s="2" customFormat="1" ht="44.25" customHeight="1">
      <c r="A188" s="38"/>
      <c r="B188" s="39"/>
      <c r="C188" s="227" t="s">
        <v>619</v>
      </c>
      <c r="D188" s="227" t="s">
        <v>151</v>
      </c>
      <c r="E188" s="228" t="s">
        <v>620</v>
      </c>
      <c r="F188" s="229" t="s">
        <v>621</v>
      </c>
      <c r="G188" s="230" t="s">
        <v>495</v>
      </c>
      <c r="H188" s="231">
        <v>1</v>
      </c>
      <c r="I188" s="232"/>
      <c r="J188" s="233">
        <f>ROUND(I188*H188,2)</f>
        <v>0</v>
      </c>
      <c r="K188" s="229" t="s">
        <v>1</v>
      </c>
      <c r="L188" s="44"/>
      <c r="M188" s="234" t="s">
        <v>1</v>
      </c>
      <c r="N188" s="235" t="s">
        <v>47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156</v>
      </c>
      <c r="AT188" s="238" t="s">
        <v>151</v>
      </c>
      <c r="AU188" s="238" t="s">
        <v>91</v>
      </c>
      <c r="AY188" s="17" t="s">
        <v>148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89</v>
      </c>
      <c r="BK188" s="239">
        <f>ROUND(I188*H188,2)</f>
        <v>0</v>
      </c>
      <c r="BL188" s="17" t="s">
        <v>156</v>
      </c>
      <c r="BM188" s="238" t="s">
        <v>622</v>
      </c>
    </row>
    <row r="189" s="2" customFormat="1">
      <c r="A189" s="38"/>
      <c r="B189" s="39"/>
      <c r="C189" s="40"/>
      <c r="D189" s="242" t="s">
        <v>534</v>
      </c>
      <c r="E189" s="40"/>
      <c r="F189" s="298" t="s">
        <v>623</v>
      </c>
      <c r="G189" s="40"/>
      <c r="H189" s="40"/>
      <c r="I189" s="299"/>
      <c r="J189" s="40"/>
      <c r="K189" s="40"/>
      <c r="L189" s="44"/>
      <c r="M189" s="273"/>
      <c r="N189" s="274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534</v>
      </c>
      <c r="AU189" s="17" t="s">
        <v>91</v>
      </c>
    </row>
    <row r="190" s="2" customFormat="1" ht="37.8" customHeight="1">
      <c r="A190" s="38"/>
      <c r="B190" s="39"/>
      <c r="C190" s="227" t="s">
        <v>624</v>
      </c>
      <c r="D190" s="227" t="s">
        <v>151</v>
      </c>
      <c r="E190" s="228" t="s">
        <v>625</v>
      </c>
      <c r="F190" s="229" t="s">
        <v>626</v>
      </c>
      <c r="G190" s="230" t="s">
        <v>495</v>
      </c>
      <c r="H190" s="231">
        <v>1</v>
      </c>
      <c r="I190" s="232"/>
      <c r="J190" s="233">
        <f>ROUND(I190*H190,2)</f>
        <v>0</v>
      </c>
      <c r="K190" s="229" t="s">
        <v>1</v>
      </c>
      <c r="L190" s="44"/>
      <c r="M190" s="234" t="s">
        <v>1</v>
      </c>
      <c r="N190" s="235" t="s">
        <v>47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156</v>
      </c>
      <c r="AT190" s="238" t="s">
        <v>151</v>
      </c>
      <c r="AU190" s="238" t="s">
        <v>91</v>
      </c>
      <c r="AY190" s="17" t="s">
        <v>148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89</v>
      </c>
      <c r="BK190" s="239">
        <f>ROUND(I190*H190,2)</f>
        <v>0</v>
      </c>
      <c r="BL190" s="17" t="s">
        <v>156</v>
      </c>
      <c r="BM190" s="238" t="s">
        <v>627</v>
      </c>
    </row>
    <row r="191" s="2" customFormat="1">
      <c r="A191" s="38"/>
      <c r="B191" s="39"/>
      <c r="C191" s="40"/>
      <c r="D191" s="242" t="s">
        <v>534</v>
      </c>
      <c r="E191" s="40"/>
      <c r="F191" s="298" t="s">
        <v>628</v>
      </c>
      <c r="G191" s="40"/>
      <c r="H191" s="40"/>
      <c r="I191" s="299"/>
      <c r="J191" s="40"/>
      <c r="K191" s="40"/>
      <c r="L191" s="44"/>
      <c r="M191" s="273"/>
      <c r="N191" s="274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534</v>
      </c>
      <c r="AU191" s="17" t="s">
        <v>91</v>
      </c>
    </row>
    <row r="192" s="2" customFormat="1" ht="49.05" customHeight="1">
      <c r="A192" s="38"/>
      <c r="B192" s="39"/>
      <c r="C192" s="227" t="s">
        <v>629</v>
      </c>
      <c r="D192" s="227" t="s">
        <v>151</v>
      </c>
      <c r="E192" s="228" t="s">
        <v>630</v>
      </c>
      <c r="F192" s="229" t="s">
        <v>631</v>
      </c>
      <c r="G192" s="230" t="s">
        <v>495</v>
      </c>
      <c r="H192" s="231">
        <v>1</v>
      </c>
      <c r="I192" s="232"/>
      <c r="J192" s="233">
        <f>ROUND(I192*H192,2)</f>
        <v>0</v>
      </c>
      <c r="K192" s="229" t="s">
        <v>1</v>
      </c>
      <c r="L192" s="44"/>
      <c r="M192" s="234" t="s">
        <v>1</v>
      </c>
      <c r="N192" s="235" t="s">
        <v>47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156</v>
      </c>
      <c r="AT192" s="238" t="s">
        <v>151</v>
      </c>
      <c r="AU192" s="238" t="s">
        <v>91</v>
      </c>
      <c r="AY192" s="17" t="s">
        <v>148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89</v>
      </c>
      <c r="BK192" s="239">
        <f>ROUND(I192*H192,2)</f>
        <v>0</v>
      </c>
      <c r="BL192" s="17" t="s">
        <v>156</v>
      </c>
      <c r="BM192" s="238" t="s">
        <v>632</v>
      </c>
    </row>
    <row r="193" s="2" customFormat="1" ht="37.8" customHeight="1">
      <c r="A193" s="38"/>
      <c r="B193" s="39"/>
      <c r="C193" s="227" t="s">
        <v>633</v>
      </c>
      <c r="D193" s="227" t="s">
        <v>151</v>
      </c>
      <c r="E193" s="228" t="s">
        <v>634</v>
      </c>
      <c r="F193" s="229" t="s">
        <v>635</v>
      </c>
      <c r="G193" s="230" t="s">
        <v>495</v>
      </c>
      <c r="H193" s="231">
        <v>1</v>
      </c>
      <c r="I193" s="232"/>
      <c r="J193" s="233">
        <f>ROUND(I193*H193,2)</f>
        <v>0</v>
      </c>
      <c r="K193" s="229" t="s">
        <v>1</v>
      </c>
      <c r="L193" s="44"/>
      <c r="M193" s="234" t="s">
        <v>1</v>
      </c>
      <c r="N193" s="235" t="s">
        <v>47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156</v>
      </c>
      <c r="AT193" s="238" t="s">
        <v>151</v>
      </c>
      <c r="AU193" s="238" t="s">
        <v>91</v>
      </c>
      <c r="AY193" s="17" t="s">
        <v>148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89</v>
      </c>
      <c r="BK193" s="239">
        <f>ROUND(I193*H193,2)</f>
        <v>0</v>
      </c>
      <c r="BL193" s="17" t="s">
        <v>156</v>
      </c>
      <c r="BM193" s="238" t="s">
        <v>636</v>
      </c>
    </row>
    <row r="194" s="2" customFormat="1" ht="21.75" customHeight="1">
      <c r="A194" s="38"/>
      <c r="B194" s="39"/>
      <c r="C194" s="227" t="s">
        <v>637</v>
      </c>
      <c r="D194" s="227" t="s">
        <v>151</v>
      </c>
      <c r="E194" s="228" t="s">
        <v>638</v>
      </c>
      <c r="F194" s="229" t="s">
        <v>639</v>
      </c>
      <c r="G194" s="230" t="s">
        <v>495</v>
      </c>
      <c r="H194" s="231">
        <v>1</v>
      </c>
      <c r="I194" s="232"/>
      <c r="J194" s="233">
        <f>ROUND(I194*H194,2)</f>
        <v>0</v>
      </c>
      <c r="K194" s="229" t="s">
        <v>1</v>
      </c>
      <c r="L194" s="44"/>
      <c r="M194" s="234" t="s">
        <v>1</v>
      </c>
      <c r="N194" s="235" t="s">
        <v>47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156</v>
      </c>
      <c r="AT194" s="238" t="s">
        <v>151</v>
      </c>
      <c r="AU194" s="238" t="s">
        <v>91</v>
      </c>
      <c r="AY194" s="17" t="s">
        <v>148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89</v>
      </c>
      <c r="BK194" s="239">
        <f>ROUND(I194*H194,2)</f>
        <v>0</v>
      </c>
      <c r="BL194" s="17" t="s">
        <v>156</v>
      </c>
      <c r="BM194" s="238" t="s">
        <v>640</v>
      </c>
    </row>
    <row r="195" s="2" customFormat="1" ht="16.5" customHeight="1">
      <c r="A195" s="38"/>
      <c r="B195" s="39"/>
      <c r="C195" s="227" t="s">
        <v>641</v>
      </c>
      <c r="D195" s="227" t="s">
        <v>151</v>
      </c>
      <c r="E195" s="228" t="s">
        <v>642</v>
      </c>
      <c r="F195" s="229" t="s">
        <v>643</v>
      </c>
      <c r="G195" s="230" t="s">
        <v>495</v>
      </c>
      <c r="H195" s="231">
        <v>1</v>
      </c>
      <c r="I195" s="232"/>
      <c r="J195" s="233">
        <f>ROUND(I195*H195,2)</f>
        <v>0</v>
      </c>
      <c r="K195" s="229" t="s">
        <v>1</v>
      </c>
      <c r="L195" s="44"/>
      <c r="M195" s="234" t="s">
        <v>1</v>
      </c>
      <c r="N195" s="235" t="s">
        <v>47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156</v>
      </c>
      <c r="AT195" s="238" t="s">
        <v>151</v>
      </c>
      <c r="AU195" s="238" t="s">
        <v>91</v>
      </c>
      <c r="AY195" s="17" t="s">
        <v>148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89</v>
      </c>
      <c r="BK195" s="239">
        <f>ROUND(I195*H195,2)</f>
        <v>0</v>
      </c>
      <c r="BL195" s="17" t="s">
        <v>156</v>
      </c>
      <c r="BM195" s="238" t="s">
        <v>644</v>
      </c>
    </row>
    <row r="196" s="2" customFormat="1" ht="24.15" customHeight="1">
      <c r="A196" s="38"/>
      <c r="B196" s="39"/>
      <c r="C196" s="227" t="s">
        <v>645</v>
      </c>
      <c r="D196" s="227" t="s">
        <v>151</v>
      </c>
      <c r="E196" s="228" t="s">
        <v>646</v>
      </c>
      <c r="F196" s="229" t="s">
        <v>647</v>
      </c>
      <c r="G196" s="230" t="s">
        <v>495</v>
      </c>
      <c r="H196" s="231">
        <v>3</v>
      </c>
      <c r="I196" s="232"/>
      <c r="J196" s="233">
        <f>ROUND(I196*H196,2)</f>
        <v>0</v>
      </c>
      <c r="K196" s="229" t="s">
        <v>1</v>
      </c>
      <c r="L196" s="44"/>
      <c r="M196" s="234" t="s">
        <v>1</v>
      </c>
      <c r="N196" s="235" t="s">
        <v>47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156</v>
      </c>
      <c r="AT196" s="238" t="s">
        <v>151</v>
      </c>
      <c r="AU196" s="238" t="s">
        <v>91</v>
      </c>
      <c r="AY196" s="17" t="s">
        <v>148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89</v>
      </c>
      <c r="BK196" s="239">
        <f>ROUND(I196*H196,2)</f>
        <v>0</v>
      </c>
      <c r="BL196" s="17" t="s">
        <v>156</v>
      </c>
      <c r="BM196" s="238" t="s">
        <v>648</v>
      </c>
    </row>
    <row r="197" s="2" customFormat="1">
      <c r="A197" s="38"/>
      <c r="B197" s="39"/>
      <c r="C197" s="40"/>
      <c r="D197" s="242" t="s">
        <v>534</v>
      </c>
      <c r="E197" s="40"/>
      <c r="F197" s="298" t="s">
        <v>649</v>
      </c>
      <c r="G197" s="40"/>
      <c r="H197" s="40"/>
      <c r="I197" s="299"/>
      <c r="J197" s="40"/>
      <c r="K197" s="40"/>
      <c r="L197" s="44"/>
      <c r="M197" s="273"/>
      <c r="N197" s="27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534</v>
      </c>
      <c r="AU197" s="17" t="s">
        <v>91</v>
      </c>
    </row>
    <row r="198" s="2" customFormat="1" ht="24.15" customHeight="1">
      <c r="A198" s="38"/>
      <c r="B198" s="39"/>
      <c r="C198" s="227" t="s">
        <v>650</v>
      </c>
      <c r="D198" s="227" t="s">
        <v>151</v>
      </c>
      <c r="E198" s="228" t="s">
        <v>651</v>
      </c>
      <c r="F198" s="229" t="s">
        <v>652</v>
      </c>
      <c r="G198" s="230" t="s">
        <v>495</v>
      </c>
      <c r="H198" s="231">
        <v>3</v>
      </c>
      <c r="I198" s="232"/>
      <c r="J198" s="233">
        <f>ROUND(I198*H198,2)</f>
        <v>0</v>
      </c>
      <c r="K198" s="229" t="s">
        <v>1</v>
      </c>
      <c r="L198" s="44"/>
      <c r="M198" s="234" t="s">
        <v>1</v>
      </c>
      <c r="N198" s="235" t="s">
        <v>47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156</v>
      </c>
      <c r="AT198" s="238" t="s">
        <v>151</v>
      </c>
      <c r="AU198" s="238" t="s">
        <v>91</v>
      </c>
      <c r="AY198" s="17" t="s">
        <v>148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89</v>
      </c>
      <c r="BK198" s="239">
        <f>ROUND(I198*H198,2)</f>
        <v>0</v>
      </c>
      <c r="BL198" s="17" t="s">
        <v>156</v>
      </c>
      <c r="BM198" s="238" t="s">
        <v>653</v>
      </c>
    </row>
    <row r="199" s="2" customFormat="1" ht="16.5" customHeight="1">
      <c r="A199" s="38"/>
      <c r="B199" s="39"/>
      <c r="C199" s="227" t="s">
        <v>654</v>
      </c>
      <c r="D199" s="227" t="s">
        <v>151</v>
      </c>
      <c r="E199" s="228" t="s">
        <v>642</v>
      </c>
      <c r="F199" s="229" t="s">
        <v>643</v>
      </c>
      <c r="G199" s="230" t="s">
        <v>495</v>
      </c>
      <c r="H199" s="231">
        <v>3</v>
      </c>
      <c r="I199" s="232"/>
      <c r="J199" s="233">
        <f>ROUND(I199*H199,2)</f>
        <v>0</v>
      </c>
      <c r="K199" s="229" t="s">
        <v>1</v>
      </c>
      <c r="L199" s="44"/>
      <c r="M199" s="234" t="s">
        <v>1</v>
      </c>
      <c r="N199" s="235" t="s">
        <v>47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156</v>
      </c>
      <c r="AT199" s="238" t="s">
        <v>151</v>
      </c>
      <c r="AU199" s="238" t="s">
        <v>91</v>
      </c>
      <c r="AY199" s="17" t="s">
        <v>148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89</v>
      </c>
      <c r="BK199" s="239">
        <f>ROUND(I199*H199,2)</f>
        <v>0</v>
      </c>
      <c r="BL199" s="17" t="s">
        <v>156</v>
      </c>
      <c r="BM199" s="238" t="s">
        <v>655</v>
      </c>
    </row>
    <row r="200" s="2" customFormat="1" ht="24.15" customHeight="1">
      <c r="A200" s="38"/>
      <c r="B200" s="39"/>
      <c r="C200" s="227" t="s">
        <v>656</v>
      </c>
      <c r="D200" s="227" t="s">
        <v>151</v>
      </c>
      <c r="E200" s="228" t="s">
        <v>657</v>
      </c>
      <c r="F200" s="229" t="s">
        <v>658</v>
      </c>
      <c r="G200" s="230" t="s">
        <v>495</v>
      </c>
      <c r="H200" s="231">
        <v>1</v>
      </c>
      <c r="I200" s="232"/>
      <c r="J200" s="233">
        <f>ROUND(I200*H200,2)</f>
        <v>0</v>
      </c>
      <c r="K200" s="229" t="s">
        <v>1</v>
      </c>
      <c r="L200" s="44"/>
      <c r="M200" s="234" t="s">
        <v>1</v>
      </c>
      <c r="N200" s="235" t="s">
        <v>47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156</v>
      </c>
      <c r="AT200" s="238" t="s">
        <v>151</v>
      </c>
      <c r="AU200" s="238" t="s">
        <v>91</v>
      </c>
      <c r="AY200" s="17" t="s">
        <v>148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89</v>
      </c>
      <c r="BK200" s="239">
        <f>ROUND(I200*H200,2)</f>
        <v>0</v>
      </c>
      <c r="BL200" s="17" t="s">
        <v>156</v>
      </c>
      <c r="BM200" s="238" t="s">
        <v>659</v>
      </c>
    </row>
    <row r="201" s="2" customFormat="1">
      <c r="A201" s="38"/>
      <c r="B201" s="39"/>
      <c r="C201" s="40"/>
      <c r="D201" s="242" t="s">
        <v>534</v>
      </c>
      <c r="E201" s="40"/>
      <c r="F201" s="298" t="s">
        <v>660</v>
      </c>
      <c r="G201" s="40"/>
      <c r="H201" s="40"/>
      <c r="I201" s="299"/>
      <c r="J201" s="40"/>
      <c r="K201" s="40"/>
      <c r="L201" s="44"/>
      <c r="M201" s="273"/>
      <c r="N201" s="27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534</v>
      </c>
      <c r="AU201" s="17" t="s">
        <v>91</v>
      </c>
    </row>
    <row r="202" s="2" customFormat="1" ht="44.25" customHeight="1">
      <c r="A202" s="38"/>
      <c r="B202" s="39"/>
      <c r="C202" s="227" t="s">
        <v>661</v>
      </c>
      <c r="D202" s="227" t="s">
        <v>151</v>
      </c>
      <c r="E202" s="228" t="s">
        <v>662</v>
      </c>
      <c r="F202" s="229" t="s">
        <v>663</v>
      </c>
      <c r="G202" s="230" t="s">
        <v>495</v>
      </c>
      <c r="H202" s="231">
        <v>1</v>
      </c>
      <c r="I202" s="232"/>
      <c r="J202" s="233">
        <f>ROUND(I202*H202,2)</f>
        <v>0</v>
      </c>
      <c r="K202" s="229" t="s">
        <v>1</v>
      </c>
      <c r="L202" s="44"/>
      <c r="M202" s="234" t="s">
        <v>1</v>
      </c>
      <c r="N202" s="235" t="s">
        <v>47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156</v>
      </c>
      <c r="AT202" s="238" t="s">
        <v>151</v>
      </c>
      <c r="AU202" s="238" t="s">
        <v>91</v>
      </c>
      <c r="AY202" s="17" t="s">
        <v>148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89</v>
      </c>
      <c r="BK202" s="239">
        <f>ROUND(I202*H202,2)</f>
        <v>0</v>
      </c>
      <c r="BL202" s="17" t="s">
        <v>156</v>
      </c>
      <c r="BM202" s="238" t="s">
        <v>664</v>
      </c>
    </row>
    <row r="203" s="2" customFormat="1">
      <c r="A203" s="38"/>
      <c r="B203" s="39"/>
      <c r="C203" s="40"/>
      <c r="D203" s="242" t="s">
        <v>534</v>
      </c>
      <c r="E203" s="40"/>
      <c r="F203" s="298" t="s">
        <v>665</v>
      </c>
      <c r="G203" s="40"/>
      <c r="H203" s="40"/>
      <c r="I203" s="299"/>
      <c r="J203" s="40"/>
      <c r="K203" s="40"/>
      <c r="L203" s="44"/>
      <c r="M203" s="273"/>
      <c r="N203" s="274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534</v>
      </c>
      <c r="AU203" s="17" t="s">
        <v>91</v>
      </c>
    </row>
    <row r="204" s="2" customFormat="1" ht="16.5" customHeight="1">
      <c r="A204" s="38"/>
      <c r="B204" s="39"/>
      <c r="C204" s="227" t="s">
        <v>666</v>
      </c>
      <c r="D204" s="227" t="s">
        <v>151</v>
      </c>
      <c r="E204" s="228" t="s">
        <v>667</v>
      </c>
      <c r="F204" s="229" t="s">
        <v>668</v>
      </c>
      <c r="G204" s="230" t="s">
        <v>380</v>
      </c>
      <c r="H204" s="231">
        <v>1</v>
      </c>
      <c r="I204" s="232"/>
      <c r="J204" s="233">
        <f>ROUND(I204*H204,2)</f>
        <v>0</v>
      </c>
      <c r="K204" s="229" t="s">
        <v>1</v>
      </c>
      <c r="L204" s="44"/>
      <c r="M204" s="234" t="s">
        <v>1</v>
      </c>
      <c r="N204" s="235" t="s">
        <v>47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156</v>
      </c>
      <c r="AT204" s="238" t="s">
        <v>151</v>
      </c>
      <c r="AU204" s="238" t="s">
        <v>91</v>
      </c>
      <c r="AY204" s="17" t="s">
        <v>148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89</v>
      </c>
      <c r="BK204" s="239">
        <f>ROUND(I204*H204,2)</f>
        <v>0</v>
      </c>
      <c r="BL204" s="17" t="s">
        <v>156</v>
      </c>
      <c r="BM204" s="238" t="s">
        <v>669</v>
      </c>
    </row>
    <row r="205" s="2" customFormat="1">
      <c r="A205" s="38"/>
      <c r="B205" s="39"/>
      <c r="C205" s="40"/>
      <c r="D205" s="242" t="s">
        <v>534</v>
      </c>
      <c r="E205" s="40"/>
      <c r="F205" s="298" t="s">
        <v>670</v>
      </c>
      <c r="G205" s="40"/>
      <c r="H205" s="40"/>
      <c r="I205" s="299"/>
      <c r="J205" s="40"/>
      <c r="K205" s="40"/>
      <c r="L205" s="44"/>
      <c r="M205" s="273"/>
      <c r="N205" s="27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534</v>
      </c>
      <c r="AU205" s="17" t="s">
        <v>91</v>
      </c>
    </row>
    <row r="206" s="12" customFormat="1" ht="22.8" customHeight="1">
      <c r="A206" s="12"/>
      <c r="B206" s="212"/>
      <c r="C206" s="213"/>
      <c r="D206" s="214" t="s">
        <v>81</v>
      </c>
      <c r="E206" s="225" t="s">
        <v>671</v>
      </c>
      <c r="F206" s="225" t="s">
        <v>672</v>
      </c>
      <c r="G206" s="213"/>
      <c r="H206" s="213"/>
      <c r="I206" s="216"/>
      <c r="J206" s="226">
        <f>BK206</f>
        <v>0</v>
      </c>
      <c r="K206" s="213"/>
      <c r="L206" s="217"/>
      <c r="M206" s="218"/>
      <c r="N206" s="219"/>
      <c r="O206" s="219"/>
      <c r="P206" s="220">
        <f>SUM(P207:P218)</f>
        <v>0</v>
      </c>
      <c r="Q206" s="219"/>
      <c r="R206" s="220">
        <f>SUM(R207:R218)</f>
        <v>0</v>
      </c>
      <c r="S206" s="219"/>
      <c r="T206" s="221">
        <f>SUM(T207:T218)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2" t="s">
        <v>89</v>
      </c>
      <c r="AT206" s="223" t="s">
        <v>81</v>
      </c>
      <c r="AU206" s="223" t="s">
        <v>89</v>
      </c>
      <c r="AY206" s="222" t="s">
        <v>148</v>
      </c>
      <c r="BK206" s="224">
        <f>SUM(BK207:BK218)</f>
        <v>0</v>
      </c>
    </row>
    <row r="207" s="2" customFormat="1" ht="33" customHeight="1">
      <c r="A207" s="38"/>
      <c r="B207" s="39"/>
      <c r="C207" s="227" t="s">
        <v>673</v>
      </c>
      <c r="D207" s="227" t="s">
        <v>151</v>
      </c>
      <c r="E207" s="228" t="s">
        <v>674</v>
      </c>
      <c r="F207" s="229" t="s">
        <v>675</v>
      </c>
      <c r="G207" s="230" t="s">
        <v>495</v>
      </c>
      <c r="H207" s="231">
        <v>1</v>
      </c>
      <c r="I207" s="232"/>
      <c r="J207" s="233">
        <f>ROUND(I207*H207,2)</f>
        <v>0</v>
      </c>
      <c r="K207" s="229" t="s">
        <v>1</v>
      </c>
      <c r="L207" s="44"/>
      <c r="M207" s="234" t="s">
        <v>1</v>
      </c>
      <c r="N207" s="235" t="s">
        <v>47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156</v>
      </c>
      <c r="AT207" s="238" t="s">
        <v>151</v>
      </c>
      <c r="AU207" s="238" t="s">
        <v>91</v>
      </c>
      <c r="AY207" s="17" t="s">
        <v>148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89</v>
      </c>
      <c r="BK207" s="239">
        <f>ROUND(I207*H207,2)</f>
        <v>0</v>
      </c>
      <c r="BL207" s="17" t="s">
        <v>156</v>
      </c>
      <c r="BM207" s="238" t="s">
        <v>676</v>
      </c>
    </row>
    <row r="208" s="2" customFormat="1" ht="16.5" customHeight="1">
      <c r="A208" s="38"/>
      <c r="B208" s="39"/>
      <c r="C208" s="227" t="s">
        <v>677</v>
      </c>
      <c r="D208" s="227" t="s">
        <v>151</v>
      </c>
      <c r="E208" s="228" t="s">
        <v>678</v>
      </c>
      <c r="F208" s="229" t="s">
        <v>679</v>
      </c>
      <c r="G208" s="230" t="s">
        <v>495</v>
      </c>
      <c r="H208" s="231">
        <v>1</v>
      </c>
      <c r="I208" s="232"/>
      <c r="J208" s="233">
        <f>ROUND(I208*H208,2)</f>
        <v>0</v>
      </c>
      <c r="K208" s="229" t="s">
        <v>1</v>
      </c>
      <c r="L208" s="44"/>
      <c r="M208" s="234" t="s">
        <v>1</v>
      </c>
      <c r="N208" s="235" t="s">
        <v>47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156</v>
      </c>
      <c r="AT208" s="238" t="s">
        <v>151</v>
      </c>
      <c r="AU208" s="238" t="s">
        <v>91</v>
      </c>
      <c r="AY208" s="17" t="s">
        <v>148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89</v>
      </c>
      <c r="BK208" s="239">
        <f>ROUND(I208*H208,2)</f>
        <v>0</v>
      </c>
      <c r="BL208" s="17" t="s">
        <v>156</v>
      </c>
      <c r="BM208" s="238" t="s">
        <v>680</v>
      </c>
    </row>
    <row r="209" s="2" customFormat="1" ht="33" customHeight="1">
      <c r="A209" s="38"/>
      <c r="B209" s="39"/>
      <c r="C209" s="227" t="s">
        <v>681</v>
      </c>
      <c r="D209" s="227" t="s">
        <v>151</v>
      </c>
      <c r="E209" s="228" t="s">
        <v>682</v>
      </c>
      <c r="F209" s="229" t="s">
        <v>683</v>
      </c>
      <c r="G209" s="230" t="s">
        <v>495</v>
      </c>
      <c r="H209" s="231">
        <v>1</v>
      </c>
      <c r="I209" s="232"/>
      <c r="J209" s="233">
        <f>ROUND(I209*H209,2)</f>
        <v>0</v>
      </c>
      <c r="K209" s="229" t="s">
        <v>1</v>
      </c>
      <c r="L209" s="44"/>
      <c r="M209" s="234" t="s">
        <v>1</v>
      </c>
      <c r="N209" s="235" t="s">
        <v>47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156</v>
      </c>
      <c r="AT209" s="238" t="s">
        <v>151</v>
      </c>
      <c r="AU209" s="238" t="s">
        <v>91</v>
      </c>
      <c r="AY209" s="17" t="s">
        <v>148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89</v>
      </c>
      <c r="BK209" s="239">
        <f>ROUND(I209*H209,2)</f>
        <v>0</v>
      </c>
      <c r="BL209" s="17" t="s">
        <v>156</v>
      </c>
      <c r="BM209" s="238" t="s">
        <v>684</v>
      </c>
    </row>
    <row r="210" s="2" customFormat="1" ht="16.5" customHeight="1">
      <c r="A210" s="38"/>
      <c r="B210" s="39"/>
      <c r="C210" s="227" t="s">
        <v>685</v>
      </c>
      <c r="D210" s="227" t="s">
        <v>151</v>
      </c>
      <c r="E210" s="228" t="s">
        <v>686</v>
      </c>
      <c r="F210" s="229" t="s">
        <v>679</v>
      </c>
      <c r="G210" s="230" t="s">
        <v>495</v>
      </c>
      <c r="H210" s="231">
        <v>1</v>
      </c>
      <c r="I210" s="232"/>
      <c r="J210" s="233">
        <f>ROUND(I210*H210,2)</f>
        <v>0</v>
      </c>
      <c r="K210" s="229" t="s">
        <v>1</v>
      </c>
      <c r="L210" s="44"/>
      <c r="M210" s="234" t="s">
        <v>1</v>
      </c>
      <c r="N210" s="235" t="s">
        <v>47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156</v>
      </c>
      <c r="AT210" s="238" t="s">
        <v>151</v>
      </c>
      <c r="AU210" s="238" t="s">
        <v>91</v>
      </c>
      <c r="AY210" s="17" t="s">
        <v>148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89</v>
      </c>
      <c r="BK210" s="239">
        <f>ROUND(I210*H210,2)</f>
        <v>0</v>
      </c>
      <c r="BL210" s="17" t="s">
        <v>156</v>
      </c>
      <c r="BM210" s="238" t="s">
        <v>687</v>
      </c>
    </row>
    <row r="211" s="2" customFormat="1" ht="33" customHeight="1">
      <c r="A211" s="38"/>
      <c r="B211" s="39"/>
      <c r="C211" s="227" t="s">
        <v>688</v>
      </c>
      <c r="D211" s="227" t="s">
        <v>151</v>
      </c>
      <c r="E211" s="228" t="s">
        <v>674</v>
      </c>
      <c r="F211" s="229" t="s">
        <v>675</v>
      </c>
      <c r="G211" s="230" t="s">
        <v>495</v>
      </c>
      <c r="H211" s="231">
        <v>1</v>
      </c>
      <c r="I211" s="232"/>
      <c r="J211" s="233">
        <f>ROUND(I211*H211,2)</f>
        <v>0</v>
      </c>
      <c r="K211" s="229" t="s">
        <v>1</v>
      </c>
      <c r="L211" s="44"/>
      <c r="M211" s="234" t="s">
        <v>1</v>
      </c>
      <c r="N211" s="235" t="s">
        <v>47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156</v>
      </c>
      <c r="AT211" s="238" t="s">
        <v>151</v>
      </c>
      <c r="AU211" s="238" t="s">
        <v>91</v>
      </c>
      <c r="AY211" s="17" t="s">
        <v>148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89</v>
      </c>
      <c r="BK211" s="239">
        <f>ROUND(I211*H211,2)</f>
        <v>0</v>
      </c>
      <c r="BL211" s="17" t="s">
        <v>156</v>
      </c>
      <c r="BM211" s="238" t="s">
        <v>689</v>
      </c>
    </row>
    <row r="212" s="2" customFormat="1" ht="16.5" customHeight="1">
      <c r="A212" s="38"/>
      <c r="B212" s="39"/>
      <c r="C212" s="227" t="s">
        <v>690</v>
      </c>
      <c r="D212" s="227" t="s">
        <v>151</v>
      </c>
      <c r="E212" s="228" t="s">
        <v>678</v>
      </c>
      <c r="F212" s="229" t="s">
        <v>679</v>
      </c>
      <c r="G212" s="230" t="s">
        <v>495</v>
      </c>
      <c r="H212" s="231">
        <v>1</v>
      </c>
      <c r="I212" s="232"/>
      <c r="J212" s="233">
        <f>ROUND(I212*H212,2)</f>
        <v>0</v>
      </c>
      <c r="K212" s="229" t="s">
        <v>1</v>
      </c>
      <c r="L212" s="44"/>
      <c r="M212" s="234" t="s">
        <v>1</v>
      </c>
      <c r="N212" s="235" t="s">
        <v>47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156</v>
      </c>
      <c r="AT212" s="238" t="s">
        <v>151</v>
      </c>
      <c r="AU212" s="238" t="s">
        <v>91</v>
      </c>
      <c r="AY212" s="17" t="s">
        <v>148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89</v>
      </c>
      <c r="BK212" s="239">
        <f>ROUND(I212*H212,2)</f>
        <v>0</v>
      </c>
      <c r="BL212" s="17" t="s">
        <v>156</v>
      </c>
      <c r="BM212" s="238" t="s">
        <v>691</v>
      </c>
    </row>
    <row r="213" s="2" customFormat="1" ht="33" customHeight="1">
      <c r="A213" s="38"/>
      <c r="B213" s="39"/>
      <c r="C213" s="227" t="s">
        <v>692</v>
      </c>
      <c r="D213" s="227" t="s">
        <v>151</v>
      </c>
      <c r="E213" s="228" t="s">
        <v>674</v>
      </c>
      <c r="F213" s="229" t="s">
        <v>675</v>
      </c>
      <c r="G213" s="230" t="s">
        <v>495</v>
      </c>
      <c r="H213" s="231">
        <v>1</v>
      </c>
      <c r="I213" s="232"/>
      <c r="J213" s="233">
        <f>ROUND(I213*H213,2)</f>
        <v>0</v>
      </c>
      <c r="K213" s="229" t="s">
        <v>1</v>
      </c>
      <c r="L213" s="44"/>
      <c r="M213" s="234" t="s">
        <v>1</v>
      </c>
      <c r="N213" s="235" t="s">
        <v>47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156</v>
      </c>
      <c r="AT213" s="238" t="s">
        <v>151</v>
      </c>
      <c r="AU213" s="238" t="s">
        <v>91</v>
      </c>
      <c r="AY213" s="17" t="s">
        <v>148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89</v>
      </c>
      <c r="BK213" s="239">
        <f>ROUND(I213*H213,2)</f>
        <v>0</v>
      </c>
      <c r="BL213" s="17" t="s">
        <v>156</v>
      </c>
      <c r="BM213" s="238" t="s">
        <v>693</v>
      </c>
    </row>
    <row r="214" s="2" customFormat="1" ht="16.5" customHeight="1">
      <c r="A214" s="38"/>
      <c r="B214" s="39"/>
      <c r="C214" s="227" t="s">
        <v>694</v>
      </c>
      <c r="D214" s="227" t="s">
        <v>151</v>
      </c>
      <c r="E214" s="228" t="s">
        <v>678</v>
      </c>
      <c r="F214" s="229" t="s">
        <v>679</v>
      </c>
      <c r="G214" s="230" t="s">
        <v>495</v>
      </c>
      <c r="H214" s="231">
        <v>1</v>
      </c>
      <c r="I214" s="232"/>
      <c r="J214" s="233">
        <f>ROUND(I214*H214,2)</f>
        <v>0</v>
      </c>
      <c r="K214" s="229" t="s">
        <v>1</v>
      </c>
      <c r="L214" s="44"/>
      <c r="M214" s="234" t="s">
        <v>1</v>
      </c>
      <c r="N214" s="235" t="s">
        <v>47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156</v>
      </c>
      <c r="AT214" s="238" t="s">
        <v>151</v>
      </c>
      <c r="AU214" s="238" t="s">
        <v>91</v>
      </c>
      <c r="AY214" s="17" t="s">
        <v>148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89</v>
      </c>
      <c r="BK214" s="239">
        <f>ROUND(I214*H214,2)</f>
        <v>0</v>
      </c>
      <c r="BL214" s="17" t="s">
        <v>156</v>
      </c>
      <c r="BM214" s="238" t="s">
        <v>695</v>
      </c>
    </row>
    <row r="215" s="2" customFormat="1" ht="33" customHeight="1">
      <c r="A215" s="38"/>
      <c r="B215" s="39"/>
      <c r="C215" s="227" t="s">
        <v>696</v>
      </c>
      <c r="D215" s="227" t="s">
        <v>151</v>
      </c>
      <c r="E215" s="228" t="s">
        <v>674</v>
      </c>
      <c r="F215" s="229" t="s">
        <v>675</v>
      </c>
      <c r="G215" s="230" t="s">
        <v>495</v>
      </c>
      <c r="H215" s="231">
        <v>1</v>
      </c>
      <c r="I215" s="232"/>
      <c r="J215" s="233">
        <f>ROUND(I215*H215,2)</f>
        <v>0</v>
      </c>
      <c r="K215" s="229" t="s">
        <v>1</v>
      </c>
      <c r="L215" s="44"/>
      <c r="M215" s="234" t="s">
        <v>1</v>
      </c>
      <c r="N215" s="235" t="s">
        <v>47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156</v>
      </c>
      <c r="AT215" s="238" t="s">
        <v>151</v>
      </c>
      <c r="AU215" s="238" t="s">
        <v>91</v>
      </c>
      <c r="AY215" s="17" t="s">
        <v>148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89</v>
      </c>
      <c r="BK215" s="239">
        <f>ROUND(I215*H215,2)</f>
        <v>0</v>
      </c>
      <c r="BL215" s="17" t="s">
        <v>156</v>
      </c>
      <c r="BM215" s="238" t="s">
        <v>697</v>
      </c>
    </row>
    <row r="216" s="2" customFormat="1" ht="16.5" customHeight="1">
      <c r="A216" s="38"/>
      <c r="B216" s="39"/>
      <c r="C216" s="227" t="s">
        <v>698</v>
      </c>
      <c r="D216" s="227" t="s">
        <v>151</v>
      </c>
      <c r="E216" s="228" t="s">
        <v>678</v>
      </c>
      <c r="F216" s="229" t="s">
        <v>679</v>
      </c>
      <c r="G216" s="230" t="s">
        <v>495</v>
      </c>
      <c r="H216" s="231">
        <v>1</v>
      </c>
      <c r="I216" s="232"/>
      <c r="J216" s="233">
        <f>ROUND(I216*H216,2)</f>
        <v>0</v>
      </c>
      <c r="K216" s="229" t="s">
        <v>1</v>
      </c>
      <c r="L216" s="44"/>
      <c r="M216" s="234" t="s">
        <v>1</v>
      </c>
      <c r="N216" s="235" t="s">
        <v>47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156</v>
      </c>
      <c r="AT216" s="238" t="s">
        <v>151</v>
      </c>
      <c r="AU216" s="238" t="s">
        <v>91</v>
      </c>
      <c r="AY216" s="17" t="s">
        <v>148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89</v>
      </c>
      <c r="BK216" s="239">
        <f>ROUND(I216*H216,2)</f>
        <v>0</v>
      </c>
      <c r="BL216" s="17" t="s">
        <v>156</v>
      </c>
      <c r="BM216" s="238" t="s">
        <v>699</v>
      </c>
    </row>
    <row r="217" s="2" customFormat="1" ht="33" customHeight="1">
      <c r="A217" s="38"/>
      <c r="B217" s="39"/>
      <c r="C217" s="227" t="s">
        <v>700</v>
      </c>
      <c r="D217" s="227" t="s">
        <v>151</v>
      </c>
      <c r="E217" s="228" t="s">
        <v>701</v>
      </c>
      <c r="F217" s="229" t="s">
        <v>702</v>
      </c>
      <c r="G217" s="230" t="s">
        <v>495</v>
      </c>
      <c r="H217" s="231">
        <v>1</v>
      </c>
      <c r="I217" s="232"/>
      <c r="J217" s="233">
        <f>ROUND(I217*H217,2)</f>
        <v>0</v>
      </c>
      <c r="K217" s="229" t="s">
        <v>1</v>
      </c>
      <c r="L217" s="44"/>
      <c r="M217" s="234" t="s">
        <v>1</v>
      </c>
      <c r="N217" s="235" t="s">
        <v>47</v>
      </c>
      <c r="O217" s="91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156</v>
      </c>
      <c r="AT217" s="238" t="s">
        <v>151</v>
      </c>
      <c r="AU217" s="238" t="s">
        <v>91</v>
      </c>
      <c r="AY217" s="17" t="s">
        <v>148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89</v>
      </c>
      <c r="BK217" s="239">
        <f>ROUND(I217*H217,2)</f>
        <v>0</v>
      </c>
      <c r="BL217" s="17" t="s">
        <v>156</v>
      </c>
      <c r="BM217" s="238" t="s">
        <v>703</v>
      </c>
    </row>
    <row r="218" s="2" customFormat="1" ht="16.5" customHeight="1">
      <c r="A218" s="38"/>
      <c r="B218" s="39"/>
      <c r="C218" s="227" t="s">
        <v>704</v>
      </c>
      <c r="D218" s="227" t="s">
        <v>151</v>
      </c>
      <c r="E218" s="228" t="s">
        <v>678</v>
      </c>
      <c r="F218" s="229" t="s">
        <v>679</v>
      </c>
      <c r="G218" s="230" t="s">
        <v>495</v>
      </c>
      <c r="H218" s="231">
        <v>1</v>
      </c>
      <c r="I218" s="232"/>
      <c r="J218" s="233">
        <f>ROUND(I218*H218,2)</f>
        <v>0</v>
      </c>
      <c r="K218" s="229" t="s">
        <v>1</v>
      </c>
      <c r="L218" s="44"/>
      <c r="M218" s="234" t="s">
        <v>1</v>
      </c>
      <c r="N218" s="235" t="s">
        <v>47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156</v>
      </c>
      <c r="AT218" s="238" t="s">
        <v>151</v>
      </c>
      <c r="AU218" s="238" t="s">
        <v>91</v>
      </c>
      <c r="AY218" s="17" t="s">
        <v>148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89</v>
      </c>
      <c r="BK218" s="239">
        <f>ROUND(I218*H218,2)</f>
        <v>0</v>
      </c>
      <c r="BL218" s="17" t="s">
        <v>156</v>
      </c>
      <c r="BM218" s="238" t="s">
        <v>705</v>
      </c>
    </row>
    <row r="219" s="12" customFormat="1" ht="22.8" customHeight="1">
      <c r="A219" s="12"/>
      <c r="B219" s="212"/>
      <c r="C219" s="213"/>
      <c r="D219" s="214" t="s">
        <v>81</v>
      </c>
      <c r="E219" s="225" t="s">
        <v>706</v>
      </c>
      <c r="F219" s="225" t="s">
        <v>707</v>
      </c>
      <c r="G219" s="213"/>
      <c r="H219" s="213"/>
      <c r="I219" s="216"/>
      <c r="J219" s="226">
        <f>BK219</f>
        <v>0</v>
      </c>
      <c r="K219" s="213"/>
      <c r="L219" s="217"/>
      <c r="M219" s="218"/>
      <c r="N219" s="219"/>
      <c r="O219" s="219"/>
      <c r="P219" s="220">
        <f>SUM(P220:P244)</f>
        <v>0</v>
      </c>
      <c r="Q219" s="219"/>
      <c r="R219" s="220">
        <f>SUM(R220:R244)</f>
        <v>0</v>
      </c>
      <c r="S219" s="219"/>
      <c r="T219" s="221">
        <f>SUM(T220:T244)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89</v>
      </c>
      <c r="AT219" s="223" t="s">
        <v>81</v>
      </c>
      <c r="AU219" s="223" t="s">
        <v>89</v>
      </c>
      <c r="AY219" s="222" t="s">
        <v>148</v>
      </c>
      <c r="BK219" s="224">
        <f>SUM(BK220:BK244)</f>
        <v>0</v>
      </c>
    </row>
    <row r="220" s="2" customFormat="1" ht="33" customHeight="1">
      <c r="A220" s="38"/>
      <c r="B220" s="39"/>
      <c r="C220" s="227" t="s">
        <v>708</v>
      </c>
      <c r="D220" s="227" t="s">
        <v>151</v>
      </c>
      <c r="E220" s="228" t="s">
        <v>709</v>
      </c>
      <c r="F220" s="229" t="s">
        <v>710</v>
      </c>
      <c r="G220" s="230" t="s">
        <v>495</v>
      </c>
      <c r="H220" s="231">
        <v>5</v>
      </c>
      <c r="I220" s="232"/>
      <c r="J220" s="233">
        <f>ROUND(I220*H220,2)</f>
        <v>0</v>
      </c>
      <c r="K220" s="229" t="s">
        <v>1</v>
      </c>
      <c r="L220" s="44"/>
      <c r="M220" s="234" t="s">
        <v>1</v>
      </c>
      <c r="N220" s="235" t="s">
        <v>47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156</v>
      </c>
      <c r="AT220" s="238" t="s">
        <v>151</v>
      </c>
      <c r="AU220" s="238" t="s">
        <v>91</v>
      </c>
      <c r="AY220" s="17" t="s">
        <v>148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89</v>
      </c>
      <c r="BK220" s="239">
        <f>ROUND(I220*H220,2)</f>
        <v>0</v>
      </c>
      <c r="BL220" s="17" t="s">
        <v>156</v>
      </c>
      <c r="BM220" s="238" t="s">
        <v>711</v>
      </c>
    </row>
    <row r="221" s="2" customFormat="1" ht="33" customHeight="1">
      <c r="A221" s="38"/>
      <c r="B221" s="39"/>
      <c r="C221" s="227" t="s">
        <v>712</v>
      </c>
      <c r="D221" s="227" t="s">
        <v>151</v>
      </c>
      <c r="E221" s="228" t="s">
        <v>713</v>
      </c>
      <c r="F221" s="229" t="s">
        <v>714</v>
      </c>
      <c r="G221" s="230" t="s">
        <v>495</v>
      </c>
      <c r="H221" s="231">
        <v>2</v>
      </c>
      <c r="I221" s="232"/>
      <c r="J221" s="233">
        <f>ROUND(I221*H221,2)</f>
        <v>0</v>
      </c>
      <c r="K221" s="229" t="s">
        <v>1</v>
      </c>
      <c r="L221" s="44"/>
      <c r="M221" s="234" t="s">
        <v>1</v>
      </c>
      <c r="N221" s="235" t="s">
        <v>47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156</v>
      </c>
      <c r="AT221" s="238" t="s">
        <v>151</v>
      </c>
      <c r="AU221" s="238" t="s">
        <v>91</v>
      </c>
      <c r="AY221" s="17" t="s">
        <v>148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89</v>
      </c>
      <c r="BK221" s="239">
        <f>ROUND(I221*H221,2)</f>
        <v>0</v>
      </c>
      <c r="BL221" s="17" t="s">
        <v>156</v>
      </c>
      <c r="BM221" s="238" t="s">
        <v>715</v>
      </c>
    </row>
    <row r="222" s="2" customFormat="1" ht="33" customHeight="1">
      <c r="A222" s="38"/>
      <c r="B222" s="39"/>
      <c r="C222" s="227" t="s">
        <v>716</v>
      </c>
      <c r="D222" s="227" t="s">
        <v>151</v>
      </c>
      <c r="E222" s="228" t="s">
        <v>717</v>
      </c>
      <c r="F222" s="229" t="s">
        <v>718</v>
      </c>
      <c r="G222" s="230" t="s">
        <v>495</v>
      </c>
      <c r="H222" s="231">
        <v>20</v>
      </c>
      <c r="I222" s="232"/>
      <c r="J222" s="233">
        <f>ROUND(I222*H222,2)</f>
        <v>0</v>
      </c>
      <c r="K222" s="229" t="s">
        <v>1</v>
      </c>
      <c r="L222" s="44"/>
      <c r="M222" s="234" t="s">
        <v>1</v>
      </c>
      <c r="N222" s="235" t="s">
        <v>47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156</v>
      </c>
      <c r="AT222" s="238" t="s">
        <v>151</v>
      </c>
      <c r="AU222" s="238" t="s">
        <v>91</v>
      </c>
      <c r="AY222" s="17" t="s">
        <v>148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89</v>
      </c>
      <c r="BK222" s="239">
        <f>ROUND(I222*H222,2)</f>
        <v>0</v>
      </c>
      <c r="BL222" s="17" t="s">
        <v>156</v>
      </c>
      <c r="BM222" s="238" t="s">
        <v>719</v>
      </c>
    </row>
    <row r="223" s="2" customFormat="1" ht="33" customHeight="1">
      <c r="A223" s="38"/>
      <c r="B223" s="39"/>
      <c r="C223" s="227" t="s">
        <v>720</v>
      </c>
      <c r="D223" s="227" t="s">
        <v>151</v>
      </c>
      <c r="E223" s="228" t="s">
        <v>721</v>
      </c>
      <c r="F223" s="229" t="s">
        <v>722</v>
      </c>
      <c r="G223" s="230" t="s">
        <v>495</v>
      </c>
      <c r="H223" s="231">
        <v>6</v>
      </c>
      <c r="I223" s="232"/>
      <c r="J223" s="233">
        <f>ROUND(I223*H223,2)</f>
        <v>0</v>
      </c>
      <c r="K223" s="229" t="s">
        <v>1</v>
      </c>
      <c r="L223" s="44"/>
      <c r="M223" s="234" t="s">
        <v>1</v>
      </c>
      <c r="N223" s="235" t="s">
        <v>47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156</v>
      </c>
      <c r="AT223" s="238" t="s">
        <v>151</v>
      </c>
      <c r="AU223" s="238" t="s">
        <v>91</v>
      </c>
      <c r="AY223" s="17" t="s">
        <v>148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89</v>
      </c>
      <c r="BK223" s="239">
        <f>ROUND(I223*H223,2)</f>
        <v>0</v>
      </c>
      <c r="BL223" s="17" t="s">
        <v>156</v>
      </c>
      <c r="BM223" s="238" t="s">
        <v>723</v>
      </c>
    </row>
    <row r="224" s="2" customFormat="1" ht="33" customHeight="1">
      <c r="A224" s="38"/>
      <c r="B224" s="39"/>
      <c r="C224" s="227" t="s">
        <v>724</v>
      </c>
      <c r="D224" s="227" t="s">
        <v>151</v>
      </c>
      <c r="E224" s="228" t="s">
        <v>725</v>
      </c>
      <c r="F224" s="229" t="s">
        <v>726</v>
      </c>
      <c r="G224" s="230" t="s">
        <v>495</v>
      </c>
      <c r="H224" s="231">
        <v>3</v>
      </c>
      <c r="I224" s="232"/>
      <c r="J224" s="233">
        <f>ROUND(I224*H224,2)</f>
        <v>0</v>
      </c>
      <c r="K224" s="229" t="s">
        <v>1</v>
      </c>
      <c r="L224" s="44"/>
      <c r="M224" s="234" t="s">
        <v>1</v>
      </c>
      <c r="N224" s="235" t="s">
        <v>47</v>
      </c>
      <c r="O224" s="91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156</v>
      </c>
      <c r="AT224" s="238" t="s">
        <v>151</v>
      </c>
      <c r="AU224" s="238" t="s">
        <v>91</v>
      </c>
      <c r="AY224" s="17" t="s">
        <v>148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89</v>
      </c>
      <c r="BK224" s="239">
        <f>ROUND(I224*H224,2)</f>
        <v>0</v>
      </c>
      <c r="BL224" s="17" t="s">
        <v>156</v>
      </c>
      <c r="BM224" s="238" t="s">
        <v>727</v>
      </c>
    </row>
    <row r="225" s="2" customFormat="1" ht="16.5" customHeight="1">
      <c r="A225" s="38"/>
      <c r="B225" s="39"/>
      <c r="C225" s="227" t="s">
        <v>728</v>
      </c>
      <c r="D225" s="227" t="s">
        <v>151</v>
      </c>
      <c r="E225" s="228" t="s">
        <v>729</v>
      </c>
      <c r="F225" s="229" t="s">
        <v>730</v>
      </c>
      <c r="G225" s="230" t="s">
        <v>495</v>
      </c>
      <c r="H225" s="231">
        <v>1</v>
      </c>
      <c r="I225" s="232"/>
      <c r="J225" s="233">
        <f>ROUND(I225*H225,2)</f>
        <v>0</v>
      </c>
      <c r="K225" s="229" t="s">
        <v>1</v>
      </c>
      <c r="L225" s="44"/>
      <c r="M225" s="234" t="s">
        <v>1</v>
      </c>
      <c r="N225" s="235" t="s">
        <v>47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156</v>
      </c>
      <c r="AT225" s="238" t="s">
        <v>151</v>
      </c>
      <c r="AU225" s="238" t="s">
        <v>91</v>
      </c>
      <c r="AY225" s="17" t="s">
        <v>148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89</v>
      </c>
      <c r="BK225" s="239">
        <f>ROUND(I225*H225,2)</f>
        <v>0</v>
      </c>
      <c r="BL225" s="17" t="s">
        <v>156</v>
      </c>
      <c r="BM225" s="238" t="s">
        <v>731</v>
      </c>
    </row>
    <row r="226" s="2" customFormat="1" ht="16.5" customHeight="1">
      <c r="A226" s="38"/>
      <c r="B226" s="39"/>
      <c r="C226" s="227" t="s">
        <v>732</v>
      </c>
      <c r="D226" s="227" t="s">
        <v>151</v>
      </c>
      <c r="E226" s="228" t="s">
        <v>733</v>
      </c>
      <c r="F226" s="229" t="s">
        <v>734</v>
      </c>
      <c r="G226" s="230" t="s">
        <v>495</v>
      </c>
      <c r="H226" s="231">
        <v>4</v>
      </c>
      <c r="I226" s="232"/>
      <c r="J226" s="233">
        <f>ROUND(I226*H226,2)</f>
        <v>0</v>
      </c>
      <c r="K226" s="229" t="s">
        <v>1</v>
      </c>
      <c r="L226" s="44"/>
      <c r="M226" s="234" t="s">
        <v>1</v>
      </c>
      <c r="N226" s="235" t="s">
        <v>47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156</v>
      </c>
      <c r="AT226" s="238" t="s">
        <v>151</v>
      </c>
      <c r="AU226" s="238" t="s">
        <v>91</v>
      </c>
      <c r="AY226" s="17" t="s">
        <v>148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89</v>
      </c>
      <c r="BK226" s="239">
        <f>ROUND(I226*H226,2)</f>
        <v>0</v>
      </c>
      <c r="BL226" s="17" t="s">
        <v>156</v>
      </c>
      <c r="BM226" s="238" t="s">
        <v>735</v>
      </c>
    </row>
    <row r="227" s="2" customFormat="1" ht="16.5" customHeight="1">
      <c r="A227" s="38"/>
      <c r="B227" s="39"/>
      <c r="C227" s="227" t="s">
        <v>736</v>
      </c>
      <c r="D227" s="227" t="s">
        <v>151</v>
      </c>
      <c r="E227" s="228" t="s">
        <v>737</v>
      </c>
      <c r="F227" s="229" t="s">
        <v>738</v>
      </c>
      <c r="G227" s="230" t="s">
        <v>495</v>
      </c>
      <c r="H227" s="231">
        <v>1</v>
      </c>
      <c r="I227" s="232"/>
      <c r="J227" s="233">
        <f>ROUND(I227*H227,2)</f>
        <v>0</v>
      </c>
      <c r="K227" s="229" t="s">
        <v>1</v>
      </c>
      <c r="L227" s="44"/>
      <c r="M227" s="234" t="s">
        <v>1</v>
      </c>
      <c r="N227" s="235" t="s">
        <v>47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156</v>
      </c>
      <c r="AT227" s="238" t="s">
        <v>151</v>
      </c>
      <c r="AU227" s="238" t="s">
        <v>91</v>
      </c>
      <c r="AY227" s="17" t="s">
        <v>148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89</v>
      </c>
      <c r="BK227" s="239">
        <f>ROUND(I227*H227,2)</f>
        <v>0</v>
      </c>
      <c r="BL227" s="17" t="s">
        <v>156</v>
      </c>
      <c r="BM227" s="238" t="s">
        <v>739</v>
      </c>
    </row>
    <row r="228" s="2" customFormat="1" ht="16.5" customHeight="1">
      <c r="A228" s="38"/>
      <c r="B228" s="39"/>
      <c r="C228" s="227" t="s">
        <v>740</v>
      </c>
      <c r="D228" s="227" t="s">
        <v>151</v>
      </c>
      <c r="E228" s="228" t="s">
        <v>741</v>
      </c>
      <c r="F228" s="229" t="s">
        <v>742</v>
      </c>
      <c r="G228" s="230" t="s">
        <v>495</v>
      </c>
      <c r="H228" s="231">
        <v>2</v>
      </c>
      <c r="I228" s="232"/>
      <c r="J228" s="233">
        <f>ROUND(I228*H228,2)</f>
        <v>0</v>
      </c>
      <c r="K228" s="229" t="s">
        <v>1</v>
      </c>
      <c r="L228" s="44"/>
      <c r="M228" s="234" t="s">
        <v>1</v>
      </c>
      <c r="N228" s="235" t="s">
        <v>47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156</v>
      </c>
      <c r="AT228" s="238" t="s">
        <v>151</v>
      </c>
      <c r="AU228" s="238" t="s">
        <v>91</v>
      </c>
      <c r="AY228" s="17" t="s">
        <v>148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89</v>
      </c>
      <c r="BK228" s="239">
        <f>ROUND(I228*H228,2)</f>
        <v>0</v>
      </c>
      <c r="BL228" s="17" t="s">
        <v>156</v>
      </c>
      <c r="BM228" s="238" t="s">
        <v>743</v>
      </c>
    </row>
    <row r="229" s="2" customFormat="1" ht="16.5" customHeight="1">
      <c r="A229" s="38"/>
      <c r="B229" s="39"/>
      <c r="C229" s="227" t="s">
        <v>744</v>
      </c>
      <c r="D229" s="227" t="s">
        <v>151</v>
      </c>
      <c r="E229" s="228" t="s">
        <v>745</v>
      </c>
      <c r="F229" s="229" t="s">
        <v>746</v>
      </c>
      <c r="G229" s="230" t="s">
        <v>495</v>
      </c>
      <c r="H229" s="231">
        <v>1</v>
      </c>
      <c r="I229" s="232"/>
      <c r="J229" s="233">
        <f>ROUND(I229*H229,2)</f>
        <v>0</v>
      </c>
      <c r="K229" s="229" t="s">
        <v>1</v>
      </c>
      <c r="L229" s="44"/>
      <c r="M229" s="234" t="s">
        <v>1</v>
      </c>
      <c r="N229" s="235" t="s">
        <v>47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156</v>
      </c>
      <c r="AT229" s="238" t="s">
        <v>151</v>
      </c>
      <c r="AU229" s="238" t="s">
        <v>91</v>
      </c>
      <c r="AY229" s="17" t="s">
        <v>148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89</v>
      </c>
      <c r="BK229" s="239">
        <f>ROUND(I229*H229,2)</f>
        <v>0</v>
      </c>
      <c r="BL229" s="17" t="s">
        <v>156</v>
      </c>
      <c r="BM229" s="238" t="s">
        <v>747</v>
      </c>
    </row>
    <row r="230" s="2" customFormat="1" ht="16.5" customHeight="1">
      <c r="A230" s="38"/>
      <c r="B230" s="39"/>
      <c r="C230" s="227" t="s">
        <v>748</v>
      </c>
      <c r="D230" s="227" t="s">
        <v>151</v>
      </c>
      <c r="E230" s="228" t="s">
        <v>749</v>
      </c>
      <c r="F230" s="229" t="s">
        <v>750</v>
      </c>
      <c r="G230" s="230" t="s">
        <v>495</v>
      </c>
      <c r="H230" s="231">
        <v>2</v>
      </c>
      <c r="I230" s="232"/>
      <c r="J230" s="233">
        <f>ROUND(I230*H230,2)</f>
        <v>0</v>
      </c>
      <c r="K230" s="229" t="s">
        <v>1</v>
      </c>
      <c r="L230" s="44"/>
      <c r="M230" s="234" t="s">
        <v>1</v>
      </c>
      <c r="N230" s="235" t="s">
        <v>47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156</v>
      </c>
      <c r="AT230" s="238" t="s">
        <v>151</v>
      </c>
      <c r="AU230" s="238" t="s">
        <v>91</v>
      </c>
      <c r="AY230" s="17" t="s">
        <v>148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89</v>
      </c>
      <c r="BK230" s="239">
        <f>ROUND(I230*H230,2)</f>
        <v>0</v>
      </c>
      <c r="BL230" s="17" t="s">
        <v>156</v>
      </c>
      <c r="BM230" s="238" t="s">
        <v>751</v>
      </c>
    </row>
    <row r="231" s="2" customFormat="1" ht="16.5" customHeight="1">
      <c r="A231" s="38"/>
      <c r="B231" s="39"/>
      <c r="C231" s="227" t="s">
        <v>752</v>
      </c>
      <c r="D231" s="227" t="s">
        <v>151</v>
      </c>
      <c r="E231" s="228" t="s">
        <v>753</v>
      </c>
      <c r="F231" s="229" t="s">
        <v>754</v>
      </c>
      <c r="G231" s="230" t="s">
        <v>495</v>
      </c>
      <c r="H231" s="231">
        <v>1</v>
      </c>
      <c r="I231" s="232"/>
      <c r="J231" s="233">
        <f>ROUND(I231*H231,2)</f>
        <v>0</v>
      </c>
      <c r="K231" s="229" t="s">
        <v>1</v>
      </c>
      <c r="L231" s="44"/>
      <c r="M231" s="234" t="s">
        <v>1</v>
      </c>
      <c r="N231" s="235" t="s">
        <v>47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156</v>
      </c>
      <c r="AT231" s="238" t="s">
        <v>151</v>
      </c>
      <c r="AU231" s="238" t="s">
        <v>91</v>
      </c>
      <c r="AY231" s="17" t="s">
        <v>148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89</v>
      </c>
      <c r="BK231" s="239">
        <f>ROUND(I231*H231,2)</f>
        <v>0</v>
      </c>
      <c r="BL231" s="17" t="s">
        <v>156</v>
      </c>
      <c r="BM231" s="238" t="s">
        <v>755</v>
      </c>
    </row>
    <row r="232" s="2" customFormat="1" ht="24.15" customHeight="1">
      <c r="A232" s="38"/>
      <c r="B232" s="39"/>
      <c r="C232" s="227" t="s">
        <v>756</v>
      </c>
      <c r="D232" s="227" t="s">
        <v>151</v>
      </c>
      <c r="E232" s="228" t="s">
        <v>757</v>
      </c>
      <c r="F232" s="229" t="s">
        <v>758</v>
      </c>
      <c r="G232" s="230" t="s">
        <v>495</v>
      </c>
      <c r="H232" s="231">
        <v>2</v>
      </c>
      <c r="I232" s="232"/>
      <c r="J232" s="233">
        <f>ROUND(I232*H232,2)</f>
        <v>0</v>
      </c>
      <c r="K232" s="229" t="s">
        <v>1</v>
      </c>
      <c r="L232" s="44"/>
      <c r="M232" s="234" t="s">
        <v>1</v>
      </c>
      <c r="N232" s="235" t="s">
        <v>47</v>
      </c>
      <c r="O232" s="91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156</v>
      </c>
      <c r="AT232" s="238" t="s">
        <v>151</v>
      </c>
      <c r="AU232" s="238" t="s">
        <v>91</v>
      </c>
      <c r="AY232" s="17" t="s">
        <v>148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89</v>
      </c>
      <c r="BK232" s="239">
        <f>ROUND(I232*H232,2)</f>
        <v>0</v>
      </c>
      <c r="BL232" s="17" t="s">
        <v>156</v>
      </c>
      <c r="BM232" s="238" t="s">
        <v>759</v>
      </c>
    </row>
    <row r="233" s="2" customFormat="1" ht="16.5" customHeight="1">
      <c r="A233" s="38"/>
      <c r="B233" s="39"/>
      <c r="C233" s="227" t="s">
        <v>760</v>
      </c>
      <c r="D233" s="227" t="s">
        <v>151</v>
      </c>
      <c r="E233" s="228" t="s">
        <v>761</v>
      </c>
      <c r="F233" s="229" t="s">
        <v>762</v>
      </c>
      <c r="G233" s="230" t="s">
        <v>495</v>
      </c>
      <c r="H233" s="231">
        <v>30</v>
      </c>
      <c r="I233" s="232"/>
      <c r="J233" s="233">
        <f>ROUND(I233*H233,2)</f>
        <v>0</v>
      </c>
      <c r="K233" s="229" t="s">
        <v>1</v>
      </c>
      <c r="L233" s="44"/>
      <c r="M233" s="234" t="s">
        <v>1</v>
      </c>
      <c r="N233" s="235" t="s">
        <v>47</v>
      </c>
      <c r="O233" s="91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156</v>
      </c>
      <c r="AT233" s="238" t="s">
        <v>151</v>
      </c>
      <c r="AU233" s="238" t="s">
        <v>91</v>
      </c>
      <c r="AY233" s="17" t="s">
        <v>148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89</v>
      </c>
      <c r="BK233" s="239">
        <f>ROUND(I233*H233,2)</f>
        <v>0</v>
      </c>
      <c r="BL233" s="17" t="s">
        <v>156</v>
      </c>
      <c r="BM233" s="238" t="s">
        <v>763</v>
      </c>
    </row>
    <row r="234" s="2" customFormat="1" ht="24.15" customHeight="1">
      <c r="A234" s="38"/>
      <c r="B234" s="39"/>
      <c r="C234" s="227" t="s">
        <v>764</v>
      </c>
      <c r="D234" s="227" t="s">
        <v>151</v>
      </c>
      <c r="E234" s="228" t="s">
        <v>765</v>
      </c>
      <c r="F234" s="229" t="s">
        <v>766</v>
      </c>
      <c r="G234" s="230" t="s">
        <v>495</v>
      </c>
      <c r="H234" s="231">
        <v>30</v>
      </c>
      <c r="I234" s="232"/>
      <c r="J234" s="233">
        <f>ROUND(I234*H234,2)</f>
        <v>0</v>
      </c>
      <c r="K234" s="229" t="s">
        <v>1</v>
      </c>
      <c r="L234" s="44"/>
      <c r="M234" s="234" t="s">
        <v>1</v>
      </c>
      <c r="N234" s="235" t="s">
        <v>47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156</v>
      </c>
      <c r="AT234" s="238" t="s">
        <v>151</v>
      </c>
      <c r="AU234" s="238" t="s">
        <v>91</v>
      </c>
      <c r="AY234" s="17" t="s">
        <v>148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89</v>
      </c>
      <c r="BK234" s="239">
        <f>ROUND(I234*H234,2)</f>
        <v>0</v>
      </c>
      <c r="BL234" s="17" t="s">
        <v>156</v>
      </c>
      <c r="BM234" s="238" t="s">
        <v>767</v>
      </c>
    </row>
    <row r="235" s="2" customFormat="1" ht="21.75" customHeight="1">
      <c r="A235" s="38"/>
      <c r="B235" s="39"/>
      <c r="C235" s="227" t="s">
        <v>768</v>
      </c>
      <c r="D235" s="227" t="s">
        <v>151</v>
      </c>
      <c r="E235" s="228" t="s">
        <v>769</v>
      </c>
      <c r="F235" s="229" t="s">
        <v>770</v>
      </c>
      <c r="G235" s="230" t="s">
        <v>495</v>
      </c>
      <c r="H235" s="231">
        <v>2</v>
      </c>
      <c r="I235" s="232"/>
      <c r="J235" s="233">
        <f>ROUND(I235*H235,2)</f>
        <v>0</v>
      </c>
      <c r="K235" s="229" t="s">
        <v>1</v>
      </c>
      <c r="L235" s="44"/>
      <c r="M235" s="234" t="s">
        <v>1</v>
      </c>
      <c r="N235" s="235" t="s">
        <v>47</v>
      </c>
      <c r="O235" s="91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156</v>
      </c>
      <c r="AT235" s="238" t="s">
        <v>151</v>
      </c>
      <c r="AU235" s="238" t="s">
        <v>91</v>
      </c>
      <c r="AY235" s="17" t="s">
        <v>148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89</v>
      </c>
      <c r="BK235" s="239">
        <f>ROUND(I235*H235,2)</f>
        <v>0</v>
      </c>
      <c r="BL235" s="17" t="s">
        <v>156</v>
      </c>
      <c r="BM235" s="238" t="s">
        <v>771</v>
      </c>
    </row>
    <row r="236" s="2" customFormat="1" ht="49.05" customHeight="1">
      <c r="A236" s="38"/>
      <c r="B236" s="39"/>
      <c r="C236" s="227" t="s">
        <v>772</v>
      </c>
      <c r="D236" s="227" t="s">
        <v>151</v>
      </c>
      <c r="E236" s="228" t="s">
        <v>773</v>
      </c>
      <c r="F236" s="229" t="s">
        <v>774</v>
      </c>
      <c r="G236" s="230" t="s">
        <v>495</v>
      </c>
      <c r="H236" s="231">
        <v>1</v>
      </c>
      <c r="I236" s="232"/>
      <c r="J236" s="233">
        <f>ROUND(I236*H236,2)</f>
        <v>0</v>
      </c>
      <c r="K236" s="229" t="s">
        <v>1</v>
      </c>
      <c r="L236" s="44"/>
      <c r="M236" s="234" t="s">
        <v>1</v>
      </c>
      <c r="N236" s="235" t="s">
        <v>47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156</v>
      </c>
      <c r="AT236" s="238" t="s">
        <v>151</v>
      </c>
      <c r="AU236" s="238" t="s">
        <v>91</v>
      </c>
      <c r="AY236" s="17" t="s">
        <v>148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89</v>
      </c>
      <c r="BK236" s="239">
        <f>ROUND(I236*H236,2)</f>
        <v>0</v>
      </c>
      <c r="BL236" s="17" t="s">
        <v>156</v>
      </c>
      <c r="BM236" s="238" t="s">
        <v>775</v>
      </c>
    </row>
    <row r="237" s="2" customFormat="1" ht="49.05" customHeight="1">
      <c r="A237" s="38"/>
      <c r="B237" s="39"/>
      <c r="C237" s="227" t="s">
        <v>776</v>
      </c>
      <c r="D237" s="227" t="s">
        <v>151</v>
      </c>
      <c r="E237" s="228" t="s">
        <v>777</v>
      </c>
      <c r="F237" s="229" t="s">
        <v>778</v>
      </c>
      <c r="G237" s="230" t="s">
        <v>495</v>
      </c>
      <c r="H237" s="231">
        <v>8</v>
      </c>
      <c r="I237" s="232"/>
      <c r="J237" s="233">
        <f>ROUND(I237*H237,2)</f>
        <v>0</v>
      </c>
      <c r="K237" s="229" t="s">
        <v>1</v>
      </c>
      <c r="L237" s="44"/>
      <c r="M237" s="234" t="s">
        <v>1</v>
      </c>
      <c r="N237" s="235" t="s">
        <v>47</v>
      </c>
      <c r="O237" s="91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156</v>
      </c>
      <c r="AT237" s="238" t="s">
        <v>151</v>
      </c>
      <c r="AU237" s="238" t="s">
        <v>91</v>
      </c>
      <c r="AY237" s="17" t="s">
        <v>148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89</v>
      </c>
      <c r="BK237" s="239">
        <f>ROUND(I237*H237,2)</f>
        <v>0</v>
      </c>
      <c r="BL237" s="17" t="s">
        <v>156</v>
      </c>
      <c r="BM237" s="238" t="s">
        <v>779</v>
      </c>
    </row>
    <row r="238" s="2" customFormat="1" ht="49.05" customHeight="1">
      <c r="A238" s="38"/>
      <c r="B238" s="39"/>
      <c r="C238" s="227" t="s">
        <v>780</v>
      </c>
      <c r="D238" s="227" t="s">
        <v>151</v>
      </c>
      <c r="E238" s="228" t="s">
        <v>781</v>
      </c>
      <c r="F238" s="229" t="s">
        <v>782</v>
      </c>
      <c r="G238" s="230" t="s">
        <v>495</v>
      </c>
      <c r="H238" s="231">
        <v>2</v>
      </c>
      <c r="I238" s="232"/>
      <c r="J238" s="233">
        <f>ROUND(I238*H238,2)</f>
        <v>0</v>
      </c>
      <c r="K238" s="229" t="s">
        <v>1</v>
      </c>
      <c r="L238" s="44"/>
      <c r="M238" s="234" t="s">
        <v>1</v>
      </c>
      <c r="N238" s="235" t="s">
        <v>47</v>
      </c>
      <c r="O238" s="91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156</v>
      </c>
      <c r="AT238" s="238" t="s">
        <v>151</v>
      </c>
      <c r="AU238" s="238" t="s">
        <v>91</v>
      </c>
      <c r="AY238" s="17" t="s">
        <v>148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89</v>
      </c>
      <c r="BK238" s="239">
        <f>ROUND(I238*H238,2)</f>
        <v>0</v>
      </c>
      <c r="BL238" s="17" t="s">
        <v>156</v>
      </c>
      <c r="BM238" s="238" t="s">
        <v>783</v>
      </c>
    </row>
    <row r="239" s="2" customFormat="1" ht="21.75" customHeight="1">
      <c r="A239" s="38"/>
      <c r="B239" s="39"/>
      <c r="C239" s="227" t="s">
        <v>784</v>
      </c>
      <c r="D239" s="227" t="s">
        <v>151</v>
      </c>
      <c r="E239" s="228" t="s">
        <v>785</v>
      </c>
      <c r="F239" s="229" t="s">
        <v>786</v>
      </c>
      <c r="G239" s="230" t="s">
        <v>495</v>
      </c>
      <c r="H239" s="231">
        <v>22</v>
      </c>
      <c r="I239" s="232"/>
      <c r="J239" s="233">
        <f>ROUND(I239*H239,2)</f>
        <v>0</v>
      </c>
      <c r="K239" s="229" t="s">
        <v>1</v>
      </c>
      <c r="L239" s="44"/>
      <c r="M239" s="234" t="s">
        <v>1</v>
      </c>
      <c r="N239" s="235" t="s">
        <v>47</v>
      </c>
      <c r="O239" s="91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156</v>
      </c>
      <c r="AT239" s="238" t="s">
        <v>151</v>
      </c>
      <c r="AU239" s="238" t="s">
        <v>91</v>
      </c>
      <c r="AY239" s="17" t="s">
        <v>148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89</v>
      </c>
      <c r="BK239" s="239">
        <f>ROUND(I239*H239,2)</f>
        <v>0</v>
      </c>
      <c r="BL239" s="17" t="s">
        <v>156</v>
      </c>
      <c r="BM239" s="238" t="s">
        <v>787</v>
      </c>
    </row>
    <row r="240" s="2" customFormat="1" ht="24.15" customHeight="1">
      <c r="A240" s="38"/>
      <c r="B240" s="39"/>
      <c r="C240" s="227" t="s">
        <v>788</v>
      </c>
      <c r="D240" s="227" t="s">
        <v>151</v>
      </c>
      <c r="E240" s="228" t="s">
        <v>789</v>
      </c>
      <c r="F240" s="229" t="s">
        <v>790</v>
      </c>
      <c r="G240" s="230" t="s">
        <v>495</v>
      </c>
      <c r="H240" s="231">
        <v>22</v>
      </c>
      <c r="I240" s="232"/>
      <c r="J240" s="233">
        <f>ROUND(I240*H240,2)</f>
        <v>0</v>
      </c>
      <c r="K240" s="229" t="s">
        <v>1</v>
      </c>
      <c r="L240" s="44"/>
      <c r="M240" s="234" t="s">
        <v>1</v>
      </c>
      <c r="N240" s="235" t="s">
        <v>47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156</v>
      </c>
      <c r="AT240" s="238" t="s">
        <v>151</v>
      </c>
      <c r="AU240" s="238" t="s">
        <v>91</v>
      </c>
      <c r="AY240" s="17" t="s">
        <v>148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89</v>
      </c>
      <c r="BK240" s="239">
        <f>ROUND(I240*H240,2)</f>
        <v>0</v>
      </c>
      <c r="BL240" s="17" t="s">
        <v>156</v>
      </c>
      <c r="BM240" s="238" t="s">
        <v>791</v>
      </c>
    </row>
    <row r="241" s="2" customFormat="1" ht="16.5" customHeight="1">
      <c r="A241" s="38"/>
      <c r="B241" s="39"/>
      <c r="C241" s="227" t="s">
        <v>792</v>
      </c>
      <c r="D241" s="227" t="s">
        <v>151</v>
      </c>
      <c r="E241" s="228" t="s">
        <v>793</v>
      </c>
      <c r="F241" s="229" t="s">
        <v>794</v>
      </c>
      <c r="G241" s="230" t="s">
        <v>495</v>
      </c>
      <c r="H241" s="231">
        <v>4</v>
      </c>
      <c r="I241" s="232"/>
      <c r="J241" s="233">
        <f>ROUND(I241*H241,2)</f>
        <v>0</v>
      </c>
      <c r="K241" s="229" t="s">
        <v>1</v>
      </c>
      <c r="L241" s="44"/>
      <c r="M241" s="234" t="s">
        <v>1</v>
      </c>
      <c r="N241" s="235" t="s">
        <v>47</v>
      </c>
      <c r="O241" s="91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8" t="s">
        <v>156</v>
      </c>
      <c r="AT241" s="238" t="s">
        <v>151</v>
      </c>
      <c r="AU241" s="238" t="s">
        <v>91</v>
      </c>
      <c r="AY241" s="17" t="s">
        <v>148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7" t="s">
        <v>89</v>
      </c>
      <c r="BK241" s="239">
        <f>ROUND(I241*H241,2)</f>
        <v>0</v>
      </c>
      <c r="BL241" s="17" t="s">
        <v>156</v>
      </c>
      <c r="BM241" s="238" t="s">
        <v>795</v>
      </c>
    </row>
    <row r="242" s="2" customFormat="1" ht="16.5" customHeight="1">
      <c r="A242" s="38"/>
      <c r="B242" s="39"/>
      <c r="C242" s="227" t="s">
        <v>796</v>
      </c>
      <c r="D242" s="227" t="s">
        <v>151</v>
      </c>
      <c r="E242" s="228" t="s">
        <v>797</v>
      </c>
      <c r="F242" s="229" t="s">
        <v>798</v>
      </c>
      <c r="G242" s="230" t="s">
        <v>495</v>
      </c>
      <c r="H242" s="231">
        <v>4</v>
      </c>
      <c r="I242" s="232"/>
      <c r="J242" s="233">
        <f>ROUND(I242*H242,2)</f>
        <v>0</v>
      </c>
      <c r="K242" s="229" t="s">
        <v>1</v>
      </c>
      <c r="L242" s="44"/>
      <c r="M242" s="234" t="s">
        <v>1</v>
      </c>
      <c r="N242" s="235" t="s">
        <v>47</v>
      </c>
      <c r="O242" s="91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156</v>
      </c>
      <c r="AT242" s="238" t="s">
        <v>151</v>
      </c>
      <c r="AU242" s="238" t="s">
        <v>91</v>
      </c>
      <c r="AY242" s="17" t="s">
        <v>148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89</v>
      </c>
      <c r="BK242" s="239">
        <f>ROUND(I242*H242,2)</f>
        <v>0</v>
      </c>
      <c r="BL242" s="17" t="s">
        <v>156</v>
      </c>
      <c r="BM242" s="238" t="s">
        <v>799</v>
      </c>
    </row>
    <row r="243" s="2" customFormat="1" ht="16.5" customHeight="1">
      <c r="A243" s="38"/>
      <c r="B243" s="39"/>
      <c r="C243" s="227" t="s">
        <v>800</v>
      </c>
      <c r="D243" s="227" t="s">
        <v>151</v>
      </c>
      <c r="E243" s="228" t="s">
        <v>801</v>
      </c>
      <c r="F243" s="229" t="s">
        <v>802</v>
      </c>
      <c r="G243" s="230" t="s">
        <v>495</v>
      </c>
      <c r="H243" s="231">
        <v>1</v>
      </c>
      <c r="I243" s="232"/>
      <c r="J243" s="233">
        <f>ROUND(I243*H243,2)</f>
        <v>0</v>
      </c>
      <c r="K243" s="229" t="s">
        <v>1</v>
      </c>
      <c r="L243" s="44"/>
      <c r="M243" s="234" t="s">
        <v>1</v>
      </c>
      <c r="N243" s="235" t="s">
        <v>47</v>
      </c>
      <c r="O243" s="91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156</v>
      </c>
      <c r="AT243" s="238" t="s">
        <v>151</v>
      </c>
      <c r="AU243" s="238" t="s">
        <v>91</v>
      </c>
      <c r="AY243" s="17" t="s">
        <v>148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89</v>
      </c>
      <c r="BK243" s="239">
        <f>ROUND(I243*H243,2)</f>
        <v>0</v>
      </c>
      <c r="BL243" s="17" t="s">
        <v>156</v>
      </c>
      <c r="BM243" s="238" t="s">
        <v>803</v>
      </c>
    </row>
    <row r="244" s="2" customFormat="1" ht="16.5" customHeight="1">
      <c r="A244" s="38"/>
      <c r="B244" s="39"/>
      <c r="C244" s="227" t="s">
        <v>804</v>
      </c>
      <c r="D244" s="227" t="s">
        <v>151</v>
      </c>
      <c r="E244" s="228" t="s">
        <v>797</v>
      </c>
      <c r="F244" s="229" t="s">
        <v>798</v>
      </c>
      <c r="G244" s="230" t="s">
        <v>495</v>
      </c>
      <c r="H244" s="231">
        <v>1</v>
      </c>
      <c r="I244" s="232"/>
      <c r="J244" s="233">
        <f>ROUND(I244*H244,2)</f>
        <v>0</v>
      </c>
      <c r="K244" s="229" t="s">
        <v>1</v>
      </c>
      <c r="L244" s="44"/>
      <c r="M244" s="234" t="s">
        <v>1</v>
      </c>
      <c r="N244" s="235" t="s">
        <v>47</v>
      </c>
      <c r="O244" s="91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156</v>
      </c>
      <c r="AT244" s="238" t="s">
        <v>151</v>
      </c>
      <c r="AU244" s="238" t="s">
        <v>91</v>
      </c>
      <c r="AY244" s="17" t="s">
        <v>148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89</v>
      </c>
      <c r="BK244" s="239">
        <f>ROUND(I244*H244,2)</f>
        <v>0</v>
      </c>
      <c r="BL244" s="17" t="s">
        <v>156</v>
      </c>
      <c r="BM244" s="238" t="s">
        <v>805</v>
      </c>
    </row>
    <row r="245" s="12" customFormat="1" ht="22.8" customHeight="1">
      <c r="A245" s="12"/>
      <c r="B245" s="212"/>
      <c r="C245" s="213"/>
      <c r="D245" s="214" t="s">
        <v>81</v>
      </c>
      <c r="E245" s="225" t="s">
        <v>806</v>
      </c>
      <c r="F245" s="225" t="s">
        <v>807</v>
      </c>
      <c r="G245" s="213"/>
      <c r="H245" s="213"/>
      <c r="I245" s="216"/>
      <c r="J245" s="226">
        <f>BK245</f>
        <v>0</v>
      </c>
      <c r="K245" s="213"/>
      <c r="L245" s="217"/>
      <c r="M245" s="218"/>
      <c r="N245" s="219"/>
      <c r="O245" s="219"/>
      <c r="P245" s="220">
        <f>SUM(P246:P252)</f>
        <v>0</v>
      </c>
      <c r="Q245" s="219"/>
      <c r="R245" s="220">
        <f>SUM(R246:R252)</f>
        <v>0</v>
      </c>
      <c r="S245" s="219"/>
      <c r="T245" s="221">
        <f>SUM(T246:T252)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89</v>
      </c>
      <c r="AT245" s="223" t="s">
        <v>81</v>
      </c>
      <c r="AU245" s="223" t="s">
        <v>89</v>
      </c>
      <c r="AY245" s="222" t="s">
        <v>148</v>
      </c>
      <c r="BK245" s="224">
        <f>SUM(BK246:BK252)</f>
        <v>0</v>
      </c>
    </row>
    <row r="246" s="2" customFormat="1" ht="16.5" customHeight="1">
      <c r="A246" s="38"/>
      <c r="B246" s="39"/>
      <c r="C246" s="227" t="s">
        <v>808</v>
      </c>
      <c r="D246" s="227" t="s">
        <v>151</v>
      </c>
      <c r="E246" s="228" t="s">
        <v>809</v>
      </c>
      <c r="F246" s="229" t="s">
        <v>810</v>
      </c>
      <c r="G246" s="230" t="s">
        <v>518</v>
      </c>
      <c r="H246" s="231">
        <v>7</v>
      </c>
      <c r="I246" s="232"/>
      <c r="J246" s="233">
        <f>ROUND(I246*H246,2)</f>
        <v>0</v>
      </c>
      <c r="K246" s="229" t="s">
        <v>1</v>
      </c>
      <c r="L246" s="44"/>
      <c r="M246" s="234" t="s">
        <v>1</v>
      </c>
      <c r="N246" s="235" t="s">
        <v>47</v>
      </c>
      <c r="O246" s="91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8" t="s">
        <v>156</v>
      </c>
      <c r="AT246" s="238" t="s">
        <v>151</v>
      </c>
      <c r="AU246" s="238" t="s">
        <v>91</v>
      </c>
      <c r="AY246" s="17" t="s">
        <v>148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7" t="s">
        <v>89</v>
      </c>
      <c r="BK246" s="239">
        <f>ROUND(I246*H246,2)</f>
        <v>0</v>
      </c>
      <c r="BL246" s="17" t="s">
        <v>156</v>
      </c>
      <c r="BM246" s="238" t="s">
        <v>811</v>
      </c>
    </row>
    <row r="247" s="2" customFormat="1" ht="16.5" customHeight="1">
      <c r="A247" s="38"/>
      <c r="B247" s="39"/>
      <c r="C247" s="227" t="s">
        <v>812</v>
      </c>
      <c r="D247" s="227" t="s">
        <v>151</v>
      </c>
      <c r="E247" s="228" t="s">
        <v>813</v>
      </c>
      <c r="F247" s="229" t="s">
        <v>814</v>
      </c>
      <c r="G247" s="230" t="s">
        <v>518</v>
      </c>
      <c r="H247" s="231">
        <v>12</v>
      </c>
      <c r="I247" s="232"/>
      <c r="J247" s="233">
        <f>ROUND(I247*H247,2)</f>
        <v>0</v>
      </c>
      <c r="K247" s="229" t="s">
        <v>1</v>
      </c>
      <c r="L247" s="44"/>
      <c r="M247" s="234" t="s">
        <v>1</v>
      </c>
      <c r="N247" s="235" t="s">
        <v>47</v>
      </c>
      <c r="O247" s="91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156</v>
      </c>
      <c r="AT247" s="238" t="s">
        <v>151</v>
      </c>
      <c r="AU247" s="238" t="s">
        <v>91</v>
      </c>
      <c r="AY247" s="17" t="s">
        <v>148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89</v>
      </c>
      <c r="BK247" s="239">
        <f>ROUND(I247*H247,2)</f>
        <v>0</v>
      </c>
      <c r="BL247" s="17" t="s">
        <v>156</v>
      </c>
      <c r="BM247" s="238" t="s">
        <v>815</v>
      </c>
    </row>
    <row r="248" s="2" customFormat="1" ht="16.5" customHeight="1">
      <c r="A248" s="38"/>
      <c r="B248" s="39"/>
      <c r="C248" s="227" t="s">
        <v>816</v>
      </c>
      <c r="D248" s="227" t="s">
        <v>151</v>
      </c>
      <c r="E248" s="228" t="s">
        <v>817</v>
      </c>
      <c r="F248" s="229" t="s">
        <v>818</v>
      </c>
      <c r="G248" s="230" t="s">
        <v>518</v>
      </c>
      <c r="H248" s="231">
        <v>36</v>
      </c>
      <c r="I248" s="232"/>
      <c r="J248" s="233">
        <f>ROUND(I248*H248,2)</f>
        <v>0</v>
      </c>
      <c r="K248" s="229" t="s">
        <v>1</v>
      </c>
      <c r="L248" s="44"/>
      <c r="M248" s="234" t="s">
        <v>1</v>
      </c>
      <c r="N248" s="235" t="s">
        <v>47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156</v>
      </c>
      <c r="AT248" s="238" t="s">
        <v>151</v>
      </c>
      <c r="AU248" s="238" t="s">
        <v>91</v>
      </c>
      <c r="AY248" s="17" t="s">
        <v>148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89</v>
      </c>
      <c r="BK248" s="239">
        <f>ROUND(I248*H248,2)</f>
        <v>0</v>
      </c>
      <c r="BL248" s="17" t="s">
        <v>156</v>
      </c>
      <c r="BM248" s="238" t="s">
        <v>819</v>
      </c>
    </row>
    <row r="249" s="2" customFormat="1" ht="16.5" customHeight="1">
      <c r="A249" s="38"/>
      <c r="B249" s="39"/>
      <c r="C249" s="227" t="s">
        <v>820</v>
      </c>
      <c r="D249" s="227" t="s">
        <v>151</v>
      </c>
      <c r="E249" s="228" t="s">
        <v>821</v>
      </c>
      <c r="F249" s="229" t="s">
        <v>822</v>
      </c>
      <c r="G249" s="230" t="s">
        <v>518</v>
      </c>
      <c r="H249" s="231">
        <v>91</v>
      </c>
      <c r="I249" s="232"/>
      <c r="J249" s="233">
        <f>ROUND(I249*H249,2)</f>
        <v>0</v>
      </c>
      <c r="K249" s="229" t="s">
        <v>1</v>
      </c>
      <c r="L249" s="44"/>
      <c r="M249" s="234" t="s">
        <v>1</v>
      </c>
      <c r="N249" s="235" t="s">
        <v>47</v>
      </c>
      <c r="O249" s="91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156</v>
      </c>
      <c r="AT249" s="238" t="s">
        <v>151</v>
      </c>
      <c r="AU249" s="238" t="s">
        <v>91</v>
      </c>
      <c r="AY249" s="17" t="s">
        <v>148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89</v>
      </c>
      <c r="BK249" s="239">
        <f>ROUND(I249*H249,2)</f>
        <v>0</v>
      </c>
      <c r="BL249" s="17" t="s">
        <v>156</v>
      </c>
      <c r="BM249" s="238" t="s">
        <v>823</v>
      </c>
    </row>
    <row r="250" s="2" customFormat="1" ht="16.5" customHeight="1">
      <c r="A250" s="38"/>
      <c r="B250" s="39"/>
      <c r="C250" s="227" t="s">
        <v>824</v>
      </c>
      <c r="D250" s="227" t="s">
        <v>151</v>
      </c>
      <c r="E250" s="228" t="s">
        <v>825</v>
      </c>
      <c r="F250" s="229" t="s">
        <v>826</v>
      </c>
      <c r="G250" s="230" t="s">
        <v>518</v>
      </c>
      <c r="H250" s="231">
        <v>38</v>
      </c>
      <c r="I250" s="232"/>
      <c r="J250" s="233">
        <f>ROUND(I250*H250,2)</f>
        <v>0</v>
      </c>
      <c r="K250" s="229" t="s">
        <v>1</v>
      </c>
      <c r="L250" s="44"/>
      <c r="M250" s="234" t="s">
        <v>1</v>
      </c>
      <c r="N250" s="235" t="s">
        <v>47</v>
      </c>
      <c r="O250" s="91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156</v>
      </c>
      <c r="AT250" s="238" t="s">
        <v>151</v>
      </c>
      <c r="AU250" s="238" t="s">
        <v>91</v>
      </c>
      <c r="AY250" s="17" t="s">
        <v>148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89</v>
      </c>
      <c r="BK250" s="239">
        <f>ROUND(I250*H250,2)</f>
        <v>0</v>
      </c>
      <c r="BL250" s="17" t="s">
        <v>156</v>
      </c>
      <c r="BM250" s="238" t="s">
        <v>827</v>
      </c>
    </row>
    <row r="251" s="2" customFormat="1" ht="16.5" customHeight="1">
      <c r="A251" s="38"/>
      <c r="B251" s="39"/>
      <c r="C251" s="227" t="s">
        <v>828</v>
      </c>
      <c r="D251" s="227" t="s">
        <v>151</v>
      </c>
      <c r="E251" s="228" t="s">
        <v>829</v>
      </c>
      <c r="F251" s="229" t="s">
        <v>830</v>
      </c>
      <c r="G251" s="230" t="s">
        <v>518</v>
      </c>
      <c r="H251" s="231">
        <v>10</v>
      </c>
      <c r="I251" s="232"/>
      <c r="J251" s="233">
        <f>ROUND(I251*H251,2)</f>
        <v>0</v>
      </c>
      <c r="K251" s="229" t="s">
        <v>1</v>
      </c>
      <c r="L251" s="44"/>
      <c r="M251" s="234" t="s">
        <v>1</v>
      </c>
      <c r="N251" s="235" t="s">
        <v>47</v>
      </c>
      <c r="O251" s="91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156</v>
      </c>
      <c r="AT251" s="238" t="s">
        <v>151</v>
      </c>
      <c r="AU251" s="238" t="s">
        <v>91</v>
      </c>
      <c r="AY251" s="17" t="s">
        <v>148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89</v>
      </c>
      <c r="BK251" s="239">
        <f>ROUND(I251*H251,2)</f>
        <v>0</v>
      </c>
      <c r="BL251" s="17" t="s">
        <v>156</v>
      </c>
      <c r="BM251" s="238" t="s">
        <v>831</v>
      </c>
    </row>
    <row r="252" s="2" customFormat="1" ht="16.5" customHeight="1">
      <c r="A252" s="38"/>
      <c r="B252" s="39"/>
      <c r="C252" s="227" t="s">
        <v>832</v>
      </c>
      <c r="D252" s="227" t="s">
        <v>151</v>
      </c>
      <c r="E252" s="228" t="s">
        <v>833</v>
      </c>
      <c r="F252" s="229" t="s">
        <v>834</v>
      </c>
      <c r="G252" s="230" t="s">
        <v>518</v>
      </c>
      <c r="H252" s="231">
        <v>18</v>
      </c>
      <c r="I252" s="232"/>
      <c r="J252" s="233">
        <f>ROUND(I252*H252,2)</f>
        <v>0</v>
      </c>
      <c r="K252" s="229" t="s">
        <v>1</v>
      </c>
      <c r="L252" s="44"/>
      <c r="M252" s="234" t="s">
        <v>1</v>
      </c>
      <c r="N252" s="235" t="s">
        <v>47</v>
      </c>
      <c r="O252" s="91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156</v>
      </c>
      <c r="AT252" s="238" t="s">
        <v>151</v>
      </c>
      <c r="AU252" s="238" t="s">
        <v>91</v>
      </c>
      <c r="AY252" s="17" t="s">
        <v>148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89</v>
      </c>
      <c r="BK252" s="239">
        <f>ROUND(I252*H252,2)</f>
        <v>0</v>
      </c>
      <c r="BL252" s="17" t="s">
        <v>156</v>
      </c>
      <c r="BM252" s="238" t="s">
        <v>835</v>
      </c>
    </row>
    <row r="253" s="12" customFormat="1" ht="22.8" customHeight="1">
      <c r="A253" s="12"/>
      <c r="B253" s="212"/>
      <c r="C253" s="213"/>
      <c r="D253" s="214" t="s">
        <v>81</v>
      </c>
      <c r="E253" s="225" t="s">
        <v>836</v>
      </c>
      <c r="F253" s="225" t="s">
        <v>837</v>
      </c>
      <c r="G253" s="213"/>
      <c r="H253" s="213"/>
      <c r="I253" s="216"/>
      <c r="J253" s="226">
        <f>BK253</f>
        <v>0</v>
      </c>
      <c r="K253" s="213"/>
      <c r="L253" s="217"/>
      <c r="M253" s="218"/>
      <c r="N253" s="219"/>
      <c r="O253" s="219"/>
      <c r="P253" s="220">
        <f>SUM(P254:P264)</f>
        <v>0</v>
      </c>
      <c r="Q253" s="219"/>
      <c r="R253" s="220">
        <f>SUM(R254:R264)</f>
        <v>0</v>
      </c>
      <c r="S253" s="219"/>
      <c r="T253" s="221">
        <f>SUM(T254:T264)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2" t="s">
        <v>89</v>
      </c>
      <c r="AT253" s="223" t="s">
        <v>81</v>
      </c>
      <c r="AU253" s="223" t="s">
        <v>89</v>
      </c>
      <c r="AY253" s="222" t="s">
        <v>148</v>
      </c>
      <c r="BK253" s="224">
        <f>SUM(BK254:BK264)</f>
        <v>0</v>
      </c>
    </row>
    <row r="254" s="2" customFormat="1" ht="16.5" customHeight="1">
      <c r="A254" s="38"/>
      <c r="B254" s="39"/>
      <c r="C254" s="227" t="s">
        <v>838</v>
      </c>
      <c r="D254" s="227" t="s">
        <v>151</v>
      </c>
      <c r="E254" s="228" t="s">
        <v>839</v>
      </c>
      <c r="F254" s="229" t="s">
        <v>840</v>
      </c>
      <c r="G254" s="230" t="s">
        <v>518</v>
      </c>
      <c r="H254" s="231">
        <v>7</v>
      </c>
      <c r="I254" s="232"/>
      <c r="J254" s="233">
        <f>ROUND(I254*H254,2)</f>
        <v>0</v>
      </c>
      <c r="K254" s="229" t="s">
        <v>1</v>
      </c>
      <c r="L254" s="44"/>
      <c r="M254" s="234" t="s">
        <v>1</v>
      </c>
      <c r="N254" s="235" t="s">
        <v>47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156</v>
      </c>
      <c r="AT254" s="238" t="s">
        <v>151</v>
      </c>
      <c r="AU254" s="238" t="s">
        <v>91</v>
      </c>
      <c r="AY254" s="17" t="s">
        <v>148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89</v>
      </c>
      <c r="BK254" s="239">
        <f>ROUND(I254*H254,2)</f>
        <v>0</v>
      </c>
      <c r="BL254" s="17" t="s">
        <v>156</v>
      </c>
      <c r="BM254" s="238" t="s">
        <v>841</v>
      </c>
    </row>
    <row r="255" s="2" customFormat="1" ht="16.5" customHeight="1">
      <c r="A255" s="38"/>
      <c r="B255" s="39"/>
      <c r="C255" s="227" t="s">
        <v>842</v>
      </c>
      <c r="D255" s="227" t="s">
        <v>151</v>
      </c>
      <c r="E255" s="228" t="s">
        <v>843</v>
      </c>
      <c r="F255" s="229" t="s">
        <v>844</v>
      </c>
      <c r="G255" s="230" t="s">
        <v>518</v>
      </c>
      <c r="H255" s="231">
        <v>12</v>
      </c>
      <c r="I255" s="232"/>
      <c r="J255" s="233">
        <f>ROUND(I255*H255,2)</f>
        <v>0</v>
      </c>
      <c r="K255" s="229" t="s">
        <v>1</v>
      </c>
      <c r="L255" s="44"/>
      <c r="M255" s="234" t="s">
        <v>1</v>
      </c>
      <c r="N255" s="235" t="s">
        <v>47</v>
      </c>
      <c r="O255" s="91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156</v>
      </c>
      <c r="AT255" s="238" t="s">
        <v>151</v>
      </c>
      <c r="AU255" s="238" t="s">
        <v>91</v>
      </c>
      <c r="AY255" s="17" t="s">
        <v>148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89</v>
      </c>
      <c r="BK255" s="239">
        <f>ROUND(I255*H255,2)</f>
        <v>0</v>
      </c>
      <c r="BL255" s="17" t="s">
        <v>156</v>
      </c>
      <c r="BM255" s="238" t="s">
        <v>845</v>
      </c>
    </row>
    <row r="256" s="2" customFormat="1" ht="16.5" customHeight="1">
      <c r="A256" s="38"/>
      <c r="B256" s="39"/>
      <c r="C256" s="227" t="s">
        <v>846</v>
      </c>
      <c r="D256" s="227" t="s">
        <v>151</v>
      </c>
      <c r="E256" s="228" t="s">
        <v>847</v>
      </c>
      <c r="F256" s="229" t="s">
        <v>848</v>
      </c>
      <c r="G256" s="230" t="s">
        <v>518</v>
      </c>
      <c r="H256" s="231">
        <v>36</v>
      </c>
      <c r="I256" s="232"/>
      <c r="J256" s="233">
        <f>ROUND(I256*H256,2)</f>
        <v>0</v>
      </c>
      <c r="K256" s="229" t="s">
        <v>1</v>
      </c>
      <c r="L256" s="44"/>
      <c r="M256" s="234" t="s">
        <v>1</v>
      </c>
      <c r="N256" s="235" t="s">
        <v>47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156</v>
      </c>
      <c r="AT256" s="238" t="s">
        <v>151</v>
      </c>
      <c r="AU256" s="238" t="s">
        <v>91</v>
      </c>
      <c r="AY256" s="17" t="s">
        <v>148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89</v>
      </c>
      <c r="BK256" s="239">
        <f>ROUND(I256*H256,2)</f>
        <v>0</v>
      </c>
      <c r="BL256" s="17" t="s">
        <v>156</v>
      </c>
      <c r="BM256" s="238" t="s">
        <v>849</v>
      </c>
    </row>
    <row r="257" s="2" customFormat="1" ht="16.5" customHeight="1">
      <c r="A257" s="38"/>
      <c r="B257" s="39"/>
      <c r="C257" s="227" t="s">
        <v>850</v>
      </c>
      <c r="D257" s="227" t="s">
        <v>151</v>
      </c>
      <c r="E257" s="228" t="s">
        <v>851</v>
      </c>
      <c r="F257" s="229" t="s">
        <v>852</v>
      </c>
      <c r="G257" s="230" t="s">
        <v>518</v>
      </c>
      <c r="H257" s="231">
        <v>91</v>
      </c>
      <c r="I257" s="232"/>
      <c r="J257" s="233">
        <f>ROUND(I257*H257,2)</f>
        <v>0</v>
      </c>
      <c r="K257" s="229" t="s">
        <v>1</v>
      </c>
      <c r="L257" s="44"/>
      <c r="M257" s="234" t="s">
        <v>1</v>
      </c>
      <c r="N257" s="235" t="s">
        <v>47</v>
      </c>
      <c r="O257" s="91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156</v>
      </c>
      <c r="AT257" s="238" t="s">
        <v>151</v>
      </c>
      <c r="AU257" s="238" t="s">
        <v>91</v>
      </c>
      <c r="AY257" s="17" t="s">
        <v>148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89</v>
      </c>
      <c r="BK257" s="239">
        <f>ROUND(I257*H257,2)</f>
        <v>0</v>
      </c>
      <c r="BL257" s="17" t="s">
        <v>156</v>
      </c>
      <c r="BM257" s="238" t="s">
        <v>853</v>
      </c>
    </row>
    <row r="258" s="2" customFormat="1" ht="16.5" customHeight="1">
      <c r="A258" s="38"/>
      <c r="B258" s="39"/>
      <c r="C258" s="227" t="s">
        <v>854</v>
      </c>
      <c r="D258" s="227" t="s">
        <v>151</v>
      </c>
      <c r="E258" s="228" t="s">
        <v>855</v>
      </c>
      <c r="F258" s="229" t="s">
        <v>856</v>
      </c>
      <c r="G258" s="230" t="s">
        <v>518</v>
      </c>
      <c r="H258" s="231">
        <v>38</v>
      </c>
      <c r="I258" s="232"/>
      <c r="J258" s="233">
        <f>ROUND(I258*H258,2)</f>
        <v>0</v>
      </c>
      <c r="K258" s="229" t="s">
        <v>1</v>
      </c>
      <c r="L258" s="44"/>
      <c r="M258" s="234" t="s">
        <v>1</v>
      </c>
      <c r="N258" s="235" t="s">
        <v>47</v>
      </c>
      <c r="O258" s="91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156</v>
      </c>
      <c r="AT258" s="238" t="s">
        <v>151</v>
      </c>
      <c r="AU258" s="238" t="s">
        <v>91</v>
      </c>
      <c r="AY258" s="17" t="s">
        <v>148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89</v>
      </c>
      <c r="BK258" s="239">
        <f>ROUND(I258*H258,2)</f>
        <v>0</v>
      </c>
      <c r="BL258" s="17" t="s">
        <v>156</v>
      </c>
      <c r="BM258" s="238" t="s">
        <v>857</v>
      </c>
    </row>
    <row r="259" s="2" customFormat="1" ht="16.5" customHeight="1">
      <c r="A259" s="38"/>
      <c r="B259" s="39"/>
      <c r="C259" s="227" t="s">
        <v>858</v>
      </c>
      <c r="D259" s="227" t="s">
        <v>151</v>
      </c>
      <c r="E259" s="228" t="s">
        <v>859</v>
      </c>
      <c r="F259" s="229" t="s">
        <v>860</v>
      </c>
      <c r="G259" s="230" t="s">
        <v>518</v>
      </c>
      <c r="H259" s="231">
        <v>10</v>
      </c>
      <c r="I259" s="232"/>
      <c r="J259" s="233">
        <f>ROUND(I259*H259,2)</f>
        <v>0</v>
      </c>
      <c r="K259" s="229" t="s">
        <v>1</v>
      </c>
      <c r="L259" s="44"/>
      <c r="M259" s="234" t="s">
        <v>1</v>
      </c>
      <c r="N259" s="235" t="s">
        <v>47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156</v>
      </c>
      <c r="AT259" s="238" t="s">
        <v>151</v>
      </c>
      <c r="AU259" s="238" t="s">
        <v>91</v>
      </c>
      <c r="AY259" s="17" t="s">
        <v>148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89</v>
      </c>
      <c r="BK259" s="239">
        <f>ROUND(I259*H259,2)</f>
        <v>0</v>
      </c>
      <c r="BL259" s="17" t="s">
        <v>156</v>
      </c>
      <c r="BM259" s="238" t="s">
        <v>861</v>
      </c>
    </row>
    <row r="260" s="2" customFormat="1" ht="16.5" customHeight="1">
      <c r="A260" s="38"/>
      <c r="B260" s="39"/>
      <c r="C260" s="227" t="s">
        <v>862</v>
      </c>
      <c r="D260" s="227" t="s">
        <v>151</v>
      </c>
      <c r="E260" s="228" t="s">
        <v>863</v>
      </c>
      <c r="F260" s="229" t="s">
        <v>864</v>
      </c>
      <c r="G260" s="230" t="s">
        <v>518</v>
      </c>
      <c r="H260" s="231">
        <v>18</v>
      </c>
      <c r="I260" s="232"/>
      <c r="J260" s="233">
        <f>ROUND(I260*H260,2)</f>
        <v>0</v>
      </c>
      <c r="K260" s="229" t="s">
        <v>1</v>
      </c>
      <c r="L260" s="44"/>
      <c r="M260" s="234" t="s">
        <v>1</v>
      </c>
      <c r="N260" s="235" t="s">
        <v>47</v>
      </c>
      <c r="O260" s="91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8" t="s">
        <v>156</v>
      </c>
      <c r="AT260" s="238" t="s">
        <v>151</v>
      </c>
      <c r="AU260" s="238" t="s">
        <v>91</v>
      </c>
      <c r="AY260" s="17" t="s">
        <v>148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7" t="s">
        <v>89</v>
      </c>
      <c r="BK260" s="239">
        <f>ROUND(I260*H260,2)</f>
        <v>0</v>
      </c>
      <c r="BL260" s="17" t="s">
        <v>156</v>
      </c>
      <c r="BM260" s="238" t="s">
        <v>865</v>
      </c>
    </row>
    <row r="261" s="2" customFormat="1" ht="21.75" customHeight="1">
      <c r="A261" s="38"/>
      <c r="B261" s="39"/>
      <c r="C261" s="227" t="s">
        <v>866</v>
      </c>
      <c r="D261" s="227" t="s">
        <v>151</v>
      </c>
      <c r="E261" s="228" t="s">
        <v>867</v>
      </c>
      <c r="F261" s="229" t="s">
        <v>868</v>
      </c>
      <c r="G261" s="230" t="s">
        <v>168</v>
      </c>
      <c r="H261" s="231">
        <v>10</v>
      </c>
      <c r="I261" s="232"/>
      <c r="J261" s="233">
        <f>ROUND(I261*H261,2)</f>
        <v>0</v>
      </c>
      <c r="K261" s="229" t="s">
        <v>1</v>
      </c>
      <c r="L261" s="44"/>
      <c r="M261" s="234" t="s">
        <v>1</v>
      </c>
      <c r="N261" s="235" t="s">
        <v>47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156</v>
      </c>
      <c r="AT261" s="238" t="s">
        <v>151</v>
      </c>
      <c r="AU261" s="238" t="s">
        <v>91</v>
      </c>
      <c r="AY261" s="17" t="s">
        <v>148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89</v>
      </c>
      <c r="BK261" s="239">
        <f>ROUND(I261*H261,2)</f>
        <v>0</v>
      </c>
      <c r="BL261" s="17" t="s">
        <v>156</v>
      </c>
      <c r="BM261" s="238" t="s">
        <v>869</v>
      </c>
    </row>
    <row r="262" s="2" customFormat="1" ht="21.75" customHeight="1">
      <c r="A262" s="38"/>
      <c r="B262" s="39"/>
      <c r="C262" s="227" t="s">
        <v>870</v>
      </c>
      <c r="D262" s="227" t="s">
        <v>151</v>
      </c>
      <c r="E262" s="228" t="s">
        <v>871</v>
      </c>
      <c r="F262" s="229" t="s">
        <v>872</v>
      </c>
      <c r="G262" s="230" t="s">
        <v>168</v>
      </c>
      <c r="H262" s="231">
        <v>20</v>
      </c>
      <c r="I262" s="232"/>
      <c r="J262" s="233">
        <f>ROUND(I262*H262,2)</f>
        <v>0</v>
      </c>
      <c r="K262" s="229" t="s">
        <v>1</v>
      </c>
      <c r="L262" s="44"/>
      <c r="M262" s="234" t="s">
        <v>1</v>
      </c>
      <c r="N262" s="235" t="s">
        <v>47</v>
      </c>
      <c r="O262" s="91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8" t="s">
        <v>156</v>
      </c>
      <c r="AT262" s="238" t="s">
        <v>151</v>
      </c>
      <c r="AU262" s="238" t="s">
        <v>91</v>
      </c>
      <c r="AY262" s="17" t="s">
        <v>148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7" t="s">
        <v>89</v>
      </c>
      <c r="BK262" s="239">
        <f>ROUND(I262*H262,2)</f>
        <v>0</v>
      </c>
      <c r="BL262" s="17" t="s">
        <v>156</v>
      </c>
      <c r="BM262" s="238" t="s">
        <v>873</v>
      </c>
    </row>
    <row r="263" s="2" customFormat="1" ht="16.5" customHeight="1">
      <c r="A263" s="38"/>
      <c r="B263" s="39"/>
      <c r="C263" s="227" t="s">
        <v>874</v>
      </c>
      <c r="D263" s="227" t="s">
        <v>151</v>
      </c>
      <c r="E263" s="228" t="s">
        <v>875</v>
      </c>
      <c r="F263" s="229" t="s">
        <v>876</v>
      </c>
      <c r="G263" s="230" t="s">
        <v>518</v>
      </c>
      <c r="H263" s="231">
        <v>145</v>
      </c>
      <c r="I263" s="232"/>
      <c r="J263" s="233">
        <f>ROUND(I263*H263,2)</f>
        <v>0</v>
      </c>
      <c r="K263" s="229" t="s">
        <v>1</v>
      </c>
      <c r="L263" s="44"/>
      <c r="M263" s="234" t="s">
        <v>1</v>
      </c>
      <c r="N263" s="235" t="s">
        <v>47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156</v>
      </c>
      <c r="AT263" s="238" t="s">
        <v>151</v>
      </c>
      <c r="AU263" s="238" t="s">
        <v>91</v>
      </c>
      <c r="AY263" s="17" t="s">
        <v>148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89</v>
      </c>
      <c r="BK263" s="239">
        <f>ROUND(I263*H263,2)</f>
        <v>0</v>
      </c>
      <c r="BL263" s="17" t="s">
        <v>156</v>
      </c>
      <c r="BM263" s="238" t="s">
        <v>877</v>
      </c>
    </row>
    <row r="264" s="2" customFormat="1" ht="16.5" customHeight="1">
      <c r="A264" s="38"/>
      <c r="B264" s="39"/>
      <c r="C264" s="227" t="s">
        <v>878</v>
      </c>
      <c r="D264" s="227" t="s">
        <v>151</v>
      </c>
      <c r="E264" s="228" t="s">
        <v>879</v>
      </c>
      <c r="F264" s="229" t="s">
        <v>880</v>
      </c>
      <c r="G264" s="230" t="s">
        <v>518</v>
      </c>
      <c r="H264" s="231">
        <v>70</v>
      </c>
      <c r="I264" s="232"/>
      <c r="J264" s="233">
        <f>ROUND(I264*H264,2)</f>
        <v>0</v>
      </c>
      <c r="K264" s="229" t="s">
        <v>1</v>
      </c>
      <c r="L264" s="44"/>
      <c r="M264" s="234" t="s">
        <v>1</v>
      </c>
      <c r="N264" s="235" t="s">
        <v>47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156</v>
      </c>
      <c r="AT264" s="238" t="s">
        <v>151</v>
      </c>
      <c r="AU264" s="238" t="s">
        <v>91</v>
      </c>
      <c r="AY264" s="17" t="s">
        <v>148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89</v>
      </c>
      <c r="BK264" s="239">
        <f>ROUND(I264*H264,2)</f>
        <v>0</v>
      </c>
      <c r="BL264" s="17" t="s">
        <v>156</v>
      </c>
      <c r="BM264" s="238" t="s">
        <v>881</v>
      </c>
    </row>
    <row r="265" s="12" customFormat="1" ht="22.8" customHeight="1">
      <c r="A265" s="12"/>
      <c r="B265" s="212"/>
      <c r="C265" s="213"/>
      <c r="D265" s="214" t="s">
        <v>81</v>
      </c>
      <c r="E265" s="225" t="s">
        <v>882</v>
      </c>
      <c r="F265" s="225" t="s">
        <v>474</v>
      </c>
      <c r="G265" s="213"/>
      <c r="H265" s="213"/>
      <c r="I265" s="216"/>
      <c r="J265" s="226">
        <f>BK265</f>
        <v>0</v>
      </c>
      <c r="K265" s="213"/>
      <c r="L265" s="217"/>
      <c r="M265" s="218"/>
      <c r="N265" s="219"/>
      <c r="O265" s="219"/>
      <c r="P265" s="220">
        <f>SUM(P266:P291)</f>
        <v>0</v>
      </c>
      <c r="Q265" s="219"/>
      <c r="R265" s="220">
        <f>SUM(R266:R291)</f>
        <v>0</v>
      </c>
      <c r="S265" s="219"/>
      <c r="T265" s="221">
        <f>SUM(T266:T291)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2" t="s">
        <v>89</v>
      </c>
      <c r="AT265" s="223" t="s">
        <v>81</v>
      </c>
      <c r="AU265" s="223" t="s">
        <v>89</v>
      </c>
      <c r="AY265" s="222" t="s">
        <v>148</v>
      </c>
      <c r="BK265" s="224">
        <f>SUM(BK266:BK291)</f>
        <v>0</v>
      </c>
    </row>
    <row r="266" s="2" customFormat="1" ht="24.15" customHeight="1">
      <c r="A266" s="38"/>
      <c r="B266" s="39"/>
      <c r="C266" s="227" t="s">
        <v>883</v>
      </c>
      <c r="D266" s="227" t="s">
        <v>151</v>
      </c>
      <c r="E266" s="228" t="s">
        <v>884</v>
      </c>
      <c r="F266" s="229" t="s">
        <v>885</v>
      </c>
      <c r="G266" s="230" t="s">
        <v>380</v>
      </c>
      <c r="H266" s="231">
        <v>1</v>
      </c>
      <c r="I266" s="232"/>
      <c r="J266" s="233">
        <f>ROUND(I266*H266,2)</f>
        <v>0</v>
      </c>
      <c r="K266" s="229" t="s">
        <v>1</v>
      </c>
      <c r="L266" s="44"/>
      <c r="M266" s="234" t="s">
        <v>1</v>
      </c>
      <c r="N266" s="235" t="s">
        <v>47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156</v>
      </c>
      <c r="AT266" s="238" t="s">
        <v>151</v>
      </c>
      <c r="AU266" s="238" t="s">
        <v>91</v>
      </c>
      <c r="AY266" s="17" t="s">
        <v>148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89</v>
      </c>
      <c r="BK266" s="239">
        <f>ROUND(I266*H266,2)</f>
        <v>0</v>
      </c>
      <c r="BL266" s="17" t="s">
        <v>156</v>
      </c>
      <c r="BM266" s="238" t="s">
        <v>886</v>
      </c>
    </row>
    <row r="267" s="2" customFormat="1" ht="16.5" customHeight="1">
      <c r="A267" s="38"/>
      <c r="B267" s="39"/>
      <c r="C267" s="227" t="s">
        <v>887</v>
      </c>
      <c r="D267" s="227" t="s">
        <v>151</v>
      </c>
      <c r="E267" s="228" t="s">
        <v>888</v>
      </c>
      <c r="F267" s="229" t="s">
        <v>889</v>
      </c>
      <c r="G267" s="230" t="s">
        <v>380</v>
      </c>
      <c r="H267" s="231">
        <v>1</v>
      </c>
      <c r="I267" s="232"/>
      <c r="J267" s="233">
        <f>ROUND(I267*H267,2)</f>
        <v>0</v>
      </c>
      <c r="K267" s="229" t="s">
        <v>1</v>
      </c>
      <c r="L267" s="44"/>
      <c r="M267" s="234" t="s">
        <v>1</v>
      </c>
      <c r="N267" s="235" t="s">
        <v>47</v>
      </c>
      <c r="O267" s="91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156</v>
      </c>
      <c r="AT267" s="238" t="s">
        <v>151</v>
      </c>
      <c r="AU267" s="238" t="s">
        <v>91</v>
      </c>
      <c r="AY267" s="17" t="s">
        <v>148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89</v>
      </c>
      <c r="BK267" s="239">
        <f>ROUND(I267*H267,2)</f>
        <v>0</v>
      </c>
      <c r="BL267" s="17" t="s">
        <v>156</v>
      </c>
      <c r="BM267" s="238" t="s">
        <v>890</v>
      </c>
    </row>
    <row r="268" s="2" customFormat="1" ht="16.5" customHeight="1">
      <c r="A268" s="38"/>
      <c r="B268" s="39"/>
      <c r="C268" s="227" t="s">
        <v>891</v>
      </c>
      <c r="D268" s="227" t="s">
        <v>151</v>
      </c>
      <c r="E268" s="228" t="s">
        <v>892</v>
      </c>
      <c r="F268" s="229" t="s">
        <v>893</v>
      </c>
      <c r="G268" s="230" t="s">
        <v>380</v>
      </c>
      <c r="H268" s="231">
        <v>1</v>
      </c>
      <c r="I268" s="232"/>
      <c r="J268" s="233">
        <f>ROUND(I268*H268,2)</f>
        <v>0</v>
      </c>
      <c r="K268" s="229" t="s">
        <v>1</v>
      </c>
      <c r="L268" s="44"/>
      <c r="M268" s="234" t="s">
        <v>1</v>
      </c>
      <c r="N268" s="235" t="s">
        <v>47</v>
      </c>
      <c r="O268" s="91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8" t="s">
        <v>156</v>
      </c>
      <c r="AT268" s="238" t="s">
        <v>151</v>
      </c>
      <c r="AU268" s="238" t="s">
        <v>91</v>
      </c>
      <c r="AY268" s="17" t="s">
        <v>148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7" t="s">
        <v>89</v>
      </c>
      <c r="BK268" s="239">
        <f>ROUND(I268*H268,2)</f>
        <v>0</v>
      </c>
      <c r="BL268" s="17" t="s">
        <v>156</v>
      </c>
      <c r="BM268" s="238" t="s">
        <v>894</v>
      </c>
    </row>
    <row r="269" s="2" customFormat="1" ht="16.5" customHeight="1">
      <c r="A269" s="38"/>
      <c r="B269" s="39"/>
      <c r="C269" s="227" t="s">
        <v>895</v>
      </c>
      <c r="D269" s="227" t="s">
        <v>151</v>
      </c>
      <c r="E269" s="228" t="s">
        <v>896</v>
      </c>
      <c r="F269" s="229" t="s">
        <v>897</v>
      </c>
      <c r="G269" s="230" t="s">
        <v>380</v>
      </c>
      <c r="H269" s="231">
        <v>1</v>
      </c>
      <c r="I269" s="232"/>
      <c r="J269" s="233">
        <f>ROUND(I269*H269,2)</f>
        <v>0</v>
      </c>
      <c r="K269" s="229" t="s">
        <v>1</v>
      </c>
      <c r="L269" s="44"/>
      <c r="M269" s="234" t="s">
        <v>1</v>
      </c>
      <c r="N269" s="235" t="s">
        <v>47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156</v>
      </c>
      <c r="AT269" s="238" t="s">
        <v>151</v>
      </c>
      <c r="AU269" s="238" t="s">
        <v>91</v>
      </c>
      <c r="AY269" s="17" t="s">
        <v>148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89</v>
      </c>
      <c r="BK269" s="239">
        <f>ROUND(I269*H269,2)</f>
        <v>0</v>
      </c>
      <c r="BL269" s="17" t="s">
        <v>156</v>
      </c>
      <c r="BM269" s="238" t="s">
        <v>898</v>
      </c>
    </row>
    <row r="270" s="2" customFormat="1" ht="16.5" customHeight="1">
      <c r="A270" s="38"/>
      <c r="B270" s="39"/>
      <c r="C270" s="227" t="s">
        <v>899</v>
      </c>
      <c r="D270" s="227" t="s">
        <v>151</v>
      </c>
      <c r="E270" s="228" t="s">
        <v>900</v>
      </c>
      <c r="F270" s="229" t="s">
        <v>901</v>
      </c>
      <c r="G270" s="230" t="s">
        <v>380</v>
      </c>
      <c r="H270" s="231">
        <v>1</v>
      </c>
      <c r="I270" s="232"/>
      <c r="J270" s="233">
        <f>ROUND(I270*H270,2)</f>
        <v>0</v>
      </c>
      <c r="K270" s="229" t="s">
        <v>1</v>
      </c>
      <c r="L270" s="44"/>
      <c r="M270" s="234" t="s">
        <v>1</v>
      </c>
      <c r="N270" s="235" t="s">
        <v>47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156</v>
      </c>
      <c r="AT270" s="238" t="s">
        <v>151</v>
      </c>
      <c r="AU270" s="238" t="s">
        <v>91</v>
      </c>
      <c r="AY270" s="17" t="s">
        <v>148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89</v>
      </c>
      <c r="BK270" s="239">
        <f>ROUND(I270*H270,2)</f>
        <v>0</v>
      </c>
      <c r="BL270" s="17" t="s">
        <v>156</v>
      </c>
      <c r="BM270" s="238" t="s">
        <v>902</v>
      </c>
    </row>
    <row r="271" s="2" customFormat="1" ht="16.5" customHeight="1">
      <c r="A271" s="38"/>
      <c r="B271" s="39"/>
      <c r="C271" s="227" t="s">
        <v>903</v>
      </c>
      <c r="D271" s="227" t="s">
        <v>151</v>
      </c>
      <c r="E271" s="228" t="s">
        <v>904</v>
      </c>
      <c r="F271" s="229" t="s">
        <v>905</v>
      </c>
      <c r="G271" s="230" t="s">
        <v>906</v>
      </c>
      <c r="H271" s="231">
        <v>48</v>
      </c>
      <c r="I271" s="232"/>
      <c r="J271" s="233">
        <f>ROUND(I271*H271,2)</f>
        <v>0</v>
      </c>
      <c r="K271" s="229" t="s">
        <v>1</v>
      </c>
      <c r="L271" s="44"/>
      <c r="M271" s="234" t="s">
        <v>1</v>
      </c>
      <c r="N271" s="235" t="s">
        <v>47</v>
      </c>
      <c r="O271" s="91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156</v>
      </c>
      <c r="AT271" s="238" t="s">
        <v>151</v>
      </c>
      <c r="AU271" s="238" t="s">
        <v>91</v>
      </c>
      <c r="AY271" s="17" t="s">
        <v>148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89</v>
      </c>
      <c r="BK271" s="239">
        <f>ROUND(I271*H271,2)</f>
        <v>0</v>
      </c>
      <c r="BL271" s="17" t="s">
        <v>156</v>
      </c>
      <c r="BM271" s="238" t="s">
        <v>907</v>
      </c>
    </row>
    <row r="272" s="2" customFormat="1" ht="16.5" customHeight="1">
      <c r="A272" s="38"/>
      <c r="B272" s="39"/>
      <c r="C272" s="227" t="s">
        <v>908</v>
      </c>
      <c r="D272" s="227" t="s">
        <v>151</v>
      </c>
      <c r="E272" s="228" t="s">
        <v>909</v>
      </c>
      <c r="F272" s="229" t="s">
        <v>910</v>
      </c>
      <c r="G272" s="230" t="s">
        <v>906</v>
      </c>
      <c r="H272" s="231">
        <v>20</v>
      </c>
      <c r="I272" s="232"/>
      <c r="J272" s="233">
        <f>ROUND(I272*H272,2)</f>
        <v>0</v>
      </c>
      <c r="K272" s="229" t="s">
        <v>1</v>
      </c>
      <c r="L272" s="44"/>
      <c r="M272" s="234" t="s">
        <v>1</v>
      </c>
      <c r="N272" s="235" t="s">
        <v>47</v>
      </c>
      <c r="O272" s="91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156</v>
      </c>
      <c r="AT272" s="238" t="s">
        <v>151</v>
      </c>
      <c r="AU272" s="238" t="s">
        <v>91</v>
      </c>
      <c r="AY272" s="17" t="s">
        <v>148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89</v>
      </c>
      <c r="BK272" s="239">
        <f>ROUND(I272*H272,2)</f>
        <v>0</v>
      </c>
      <c r="BL272" s="17" t="s">
        <v>156</v>
      </c>
      <c r="BM272" s="238" t="s">
        <v>911</v>
      </c>
    </row>
    <row r="273" s="2" customFormat="1" ht="24.15" customHeight="1">
      <c r="A273" s="38"/>
      <c r="B273" s="39"/>
      <c r="C273" s="227" t="s">
        <v>912</v>
      </c>
      <c r="D273" s="227" t="s">
        <v>151</v>
      </c>
      <c r="E273" s="228" t="s">
        <v>913</v>
      </c>
      <c r="F273" s="229" t="s">
        <v>914</v>
      </c>
      <c r="G273" s="230" t="s">
        <v>380</v>
      </c>
      <c r="H273" s="231">
        <v>1</v>
      </c>
      <c r="I273" s="232"/>
      <c r="J273" s="233">
        <f>ROUND(I273*H273,2)</f>
        <v>0</v>
      </c>
      <c r="K273" s="229" t="s">
        <v>1</v>
      </c>
      <c r="L273" s="44"/>
      <c r="M273" s="234" t="s">
        <v>1</v>
      </c>
      <c r="N273" s="235" t="s">
        <v>47</v>
      </c>
      <c r="O273" s="91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156</v>
      </c>
      <c r="AT273" s="238" t="s">
        <v>151</v>
      </c>
      <c r="AU273" s="238" t="s">
        <v>91</v>
      </c>
      <c r="AY273" s="17" t="s">
        <v>148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89</v>
      </c>
      <c r="BK273" s="239">
        <f>ROUND(I273*H273,2)</f>
        <v>0</v>
      </c>
      <c r="BL273" s="17" t="s">
        <v>156</v>
      </c>
      <c r="BM273" s="238" t="s">
        <v>915</v>
      </c>
    </row>
    <row r="274" s="2" customFormat="1" ht="16.5" customHeight="1">
      <c r="A274" s="38"/>
      <c r="B274" s="39"/>
      <c r="C274" s="227" t="s">
        <v>916</v>
      </c>
      <c r="D274" s="227" t="s">
        <v>151</v>
      </c>
      <c r="E274" s="228" t="s">
        <v>917</v>
      </c>
      <c r="F274" s="229" t="s">
        <v>918</v>
      </c>
      <c r="G274" s="230" t="s">
        <v>495</v>
      </c>
      <c r="H274" s="231">
        <v>6</v>
      </c>
      <c r="I274" s="232"/>
      <c r="J274" s="233">
        <f>ROUND(I274*H274,2)</f>
        <v>0</v>
      </c>
      <c r="K274" s="229" t="s">
        <v>1</v>
      </c>
      <c r="L274" s="44"/>
      <c r="M274" s="234" t="s">
        <v>1</v>
      </c>
      <c r="N274" s="235" t="s">
        <v>47</v>
      </c>
      <c r="O274" s="91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8" t="s">
        <v>156</v>
      </c>
      <c r="AT274" s="238" t="s">
        <v>151</v>
      </c>
      <c r="AU274" s="238" t="s">
        <v>91</v>
      </c>
      <c r="AY274" s="17" t="s">
        <v>148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7" t="s">
        <v>89</v>
      </c>
      <c r="BK274" s="239">
        <f>ROUND(I274*H274,2)</f>
        <v>0</v>
      </c>
      <c r="BL274" s="17" t="s">
        <v>156</v>
      </c>
      <c r="BM274" s="238" t="s">
        <v>919</v>
      </c>
    </row>
    <row r="275" s="2" customFormat="1" ht="16.5" customHeight="1">
      <c r="A275" s="38"/>
      <c r="B275" s="39"/>
      <c r="C275" s="227" t="s">
        <v>920</v>
      </c>
      <c r="D275" s="227" t="s">
        <v>151</v>
      </c>
      <c r="E275" s="228" t="s">
        <v>921</v>
      </c>
      <c r="F275" s="229" t="s">
        <v>922</v>
      </c>
      <c r="G275" s="230" t="s">
        <v>380</v>
      </c>
      <c r="H275" s="231">
        <v>1</v>
      </c>
      <c r="I275" s="232"/>
      <c r="J275" s="233">
        <f>ROUND(I275*H275,2)</f>
        <v>0</v>
      </c>
      <c r="K275" s="229" t="s">
        <v>1</v>
      </c>
      <c r="L275" s="44"/>
      <c r="M275" s="234" t="s">
        <v>1</v>
      </c>
      <c r="N275" s="235" t="s">
        <v>47</v>
      </c>
      <c r="O275" s="91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156</v>
      </c>
      <c r="AT275" s="238" t="s">
        <v>151</v>
      </c>
      <c r="AU275" s="238" t="s">
        <v>91</v>
      </c>
      <c r="AY275" s="17" t="s">
        <v>148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89</v>
      </c>
      <c r="BK275" s="239">
        <f>ROUND(I275*H275,2)</f>
        <v>0</v>
      </c>
      <c r="BL275" s="17" t="s">
        <v>156</v>
      </c>
      <c r="BM275" s="238" t="s">
        <v>923</v>
      </c>
    </row>
    <row r="276" s="2" customFormat="1" ht="16.5" customHeight="1">
      <c r="A276" s="38"/>
      <c r="B276" s="39"/>
      <c r="C276" s="227" t="s">
        <v>924</v>
      </c>
      <c r="D276" s="227" t="s">
        <v>151</v>
      </c>
      <c r="E276" s="228" t="s">
        <v>925</v>
      </c>
      <c r="F276" s="229" t="s">
        <v>926</v>
      </c>
      <c r="G276" s="230" t="s">
        <v>380</v>
      </c>
      <c r="H276" s="231">
        <v>1</v>
      </c>
      <c r="I276" s="232"/>
      <c r="J276" s="233">
        <f>ROUND(I276*H276,2)</f>
        <v>0</v>
      </c>
      <c r="K276" s="229" t="s">
        <v>1</v>
      </c>
      <c r="L276" s="44"/>
      <c r="M276" s="234" t="s">
        <v>1</v>
      </c>
      <c r="N276" s="235" t="s">
        <v>47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156</v>
      </c>
      <c r="AT276" s="238" t="s">
        <v>151</v>
      </c>
      <c r="AU276" s="238" t="s">
        <v>91</v>
      </c>
      <c r="AY276" s="17" t="s">
        <v>148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89</v>
      </c>
      <c r="BK276" s="239">
        <f>ROUND(I276*H276,2)</f>
        <v>0</v>
      </c>
      <c r="BL276" s="17" t="s">
        <v>156</v>
      </c>
      <c r="BM276" s="238" t="s">
        <v>927</v>
      </c>
    </row>
    <row r="277" s="2" customFormat="1" ht="16.5" customHeight="1">
      <c r="A277" s="38"/>
      <c r="B277" s="39"/>
      <c r="C277" s="227" t="s">
        <v>928</v>
      </c>
      <c r="D277" s="227" t="s">
        <v>151</v>
      </c>
      <c r="E277" s="228" t="s">
        <v>929</v>
      </c>
      <c r="F277" s="229" t="s">
        <v>930</v>
      </c>
      <c r="G277" s="230" t="s">
        <v>380</v>
      </c>
      <c r="H277" s="231">
        <v>1</v>
      </c>
      <c r="I277" s="232"/>
      <c r="J277" s="233">
        <f>ROUND(I277*H277,2)</f>
        <v>0</v>
      </c>
      <c r="K277" s="229" t="s">
        <v>1</v>
      </c>
      <c r="L277" s="44"/>
      <c r="M277" s="234" t="s">
        <v>1</v>
      </c>
      <c r="N277" s="235" t="s">
        <v>47</v>
      </c>
      <c r="O277" s="91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156</v>
      </c>
      <c r="AT277" s="238" t="s">
        <v>151</v>
      </c>
      <c r="AU277" s="238" t="s">
        <v>91</v>
      </c>
      <c r="AY277" s="17" t="s">
        <v>148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89</v>
      </c>
      <c r="BK277" s="239">
        <f>ROUND(I277*H277,2)</f>
        <v>0</v>
      </c>
      <c r="BL277" s="17" t="s">
        <v>156</v>
      </c>
      <c r="BM277" s="238" t="s">
        <v>931</v>
      </c>
    </row>
    <row r="278" s="2" customFormat="1" ht="16.5" customHeight="1">
      <c r="A278" s="38"/>
      <c r="B278" s="39"/>
      <c r="C278" s="227" t="s">
        <v>932</v>
      </c>
      <c r="D278" s="227" t="s">
        <v>151</v>
      </c>
      <c r="E278" s="228" t="s">
        <v>933</v>
      </c>
      <c r="F278" s="229" t="s">
        <v>934</v>
      </c>
      <c r="G278" s="230" t="s">
        <v>518</v>
      </c>
      <c r="H278" s="231">
        <v>212</v>
      </c>
      <c r="I278" s="232"/>
      <c r="J278" s="233">
        <f>ROUND(I278*H278,2)</f>
        <v>0</v>
      </c>
      <c r="K278" s="229" t="s">
        <v>1</v>
      </c>
      <c r="L278" s="44"/>
      <c r="M278" s="234" t="s">
        <v>1</v>
      </c>
      <c r="N278" s="235" t="s">
        <v>47</v>
      </c>
      <c r="O278" s="91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156</v>
      </c>
      <c r="AT278" s="238" t="s">
        <v>151</v>
      </c>
      <c r="AU278" s="238" t="s">
        <v>91</v>
      </c>
      <c r="AY278" s="17" t="s">
        <v>148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89</v>
      </c>
      <c r="BK278" s="239">
        <f>ROUND(I278*H278,2)</f>
        <v>0</v>
      </c>
      <c r="BL278" s="17" t="s">
        <v>156</v>
      </c>
      <c r="BM278" s="238" t="s">
        <v>935</v>
      </c>
    </row>
    <row r="279" s="2" customFormat="1" ht="16.5" customHeight="1">
      <c r="A279" s="38"/>
      <c r="B279" s="39"/>
      <c r="C279" s="227" t="s">
        <v>936</v>
      </c>
      <c r="D279" s="227" t="s">
        <v>151</v>
      </c>
      <c r="E279" s="228" t="s">
        <v>937</v>
      </c>
      <c r="F279" s="229" t="s">
        <v>938</v>
      </c>
      <c r="G279" s="230" t="s">
        <v>380</v>
      </c>
      <c r="H279" s="231">
        <v>1</v>
      </c>
      <c r="I279" s="232"/>
      <c r="J279" s="233">
        <f>ROUND(I279*H279,2)</f>
        <v>0</v>
      </c>
      <c r="K279" s="229" t="s">
        <v>1</v>
      </c>
      <c r="L279" s="44"/>
      <c r="M279" s="234" t="s">
        <v>1</v>
      </c>
      <c r="N279" s="235" t="s">
        <v>47</v>
      </c>
      <c r="O279" s="91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8" t="s">
        <v>156</v>
      </c>
      <c r="AT279" s="238" t="s">
        <v>151</v>
      </c>
      <c r="AU279" s="238" t="s">
        <v>91</v>
      </c>
      <c r="AY279" s="17" t="s">
        <v>148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7" t="s">
        <v>89</v>
      </c>
      <c r="BK279" s="239">
        <f>ROUND(I279*H279,2)</f>
        <v>0</v>
      </c>
      <c r="BL279" s="17" t="s">
        <v>156</v>
      </c>
      <c r="BM279" s="238" t="s">
        <v>939</v>
      </c>
    </row>
    <row r="280" s="2" customFormat="1" ht="16.5" customHeight="1">
      <c r="A280" s="38"/>
      <c r="B280" s="39"/>
      <c r="C280" s="227" t="s">
        <v>940</v>
      </c>
      <c r="D280" s="227" t="s">
        <v>151</v>
      </c>
      <c r="E280" s="228" t="s">
        <v>941</v>
      </c>
      <c r="F280" s="229" t="s">
        <v>942</v>
      </c>
      <c r="G280" s="230" t="s">
        <v>380</v>
      </c>
      <c r="H280" s="231">
        <v>1</v>
      </c>
      <c r="I280" s="232"/>
      <c r="J280" s="233">
        <f>ROUND(I280*H280,2)</f>
        <v>0</v>
      </c>
      <c r="K280" s="229" t="s">
        <v>1</v>
      </c>
      <c r="L280" s="44"/>
      <c r="M280" s="234" t="s">
        <v>1</v>
      </c>
      <c r="N280" s="235" t="s">
        <v>47</v>
      </c>
      <c r="O280" s="91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156</v>
      </c>
      <c r="AT280" s="238" t="s">
        <v>151</v>
      </c>
      <c r="AU280" s="238" t="s">
        <v>91</v>
      </c>
      <c r="AY280" s="17" t="s">
        <v>148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89</v>
      </c>
      <c r="BK280" s="239">
        <f>ROUND(I280*H280,2)</f>
        <v>0</v>
      </c>
      <c r="BL280" s="17" t="s">
        <v>156</v>
      </c>
      <c r="BM280" s="238" t="s">
        <v>943</v>
      </c>
    </row>
    <row r="281" s="2" customFormat="1" ht="24.15" customHeight="1">
      <c r="A281" s="38"/>
      <c r="B281" s="39"/>
      <c r="C281" s="227" t="s">
        <v>944</v>
      </c>
      <c r="D281" s="227" t="s">
        <v>151</v>
      </c>
      <c r="E281" s="228" t="s">
        <v>945</v>
      </c>
      <c r="F281" s="229" t="s">
        <v>946</v>
      </c>
      <c r="G281" s="230" t="s">
        <v>380</v>
      </c>
      <c r="H281" s="231">
        <v>1</v>
      </c>
      <c r="I281" s="232"/>
      <c r="J281" s="233">
        <f>ROUND(I281*H281,2)</f>
        <v>0</v>
      </c>
      <c r="K281" s="229" t="s">
        <v>1</v>
      </c>
      <c r="L281" s="44"/>
      <c r="M281" s="234" t="s">
        <v>1</v>
      </c>
      <c r="N281" s="235" t="s">
        <v>47</v>
      </c>
      <c r="O281" s="91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8" t="s">
        <v>156</v>
      </c>
      <c r="AT281" s="238" t="s">
        <v>151</v>
      </c>
      <c r="AU281" s="238" t="s">
        <v>91</v>
      </c>
      <c r="AY281" s="17" t="s">
        <v>148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89</v>
      </c>
      <c r="BK281" s="239">
        <f>ROUND(I281*H281,2)</f>
        <v>0</v>
      </c>
      <c r="BL281" s="17" t="s">
        <v>156</v>
      </c>
      <c r="BM281" s="238" t="s">
        <v>947</v>
      </c>
    </row>
    <row r="282" s="2" customFormat="1" ht="16.5" customHeight="1">
      <c r="A282" s="38"/>
      <c r="B282" s="39"/>
      <c r="C282" s="227" t="s">
        <v>948</v>
      </c>
      <c r="D282" s="227" t="s">
        <v>151</v>
      </c>
      <c r="E282" s="228" t="s">
        <v>949</v>
      </c>
      <c r="F282" s="229" t="s">
        <v>950</v>
      </c>
      <c r="G282" s="230" t="s">
        <v>380</v>
      </c>
      <c r="H282" s="231">
        <v>1</v>
      </c>
      <c r="I282" s="232"/>
      <c r="J282" s="233">
        <f>ROUND(I282*H282,2)</f>
        <v>0</v>
      </c>
      <c r="K282" s="229" t="s">
        <v>1</v>
      </c>
      <c r="L282" s="44"/>
      <c r="M282" s="234" t="s">
        <v>1</v>
      </c>
      <c r="N282" s="235" t="s">
        <v>47</v>
      </c>
      <c r="O282" s="91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156</v>
      </c>
      <c r="AT282" s="238" t="s">
        <v>151</v>
      </c>
      <c r="AU282" s="238" t="s">
        <v>91</v>
      </c>
      <c r="AY282" s="17" t="s">
        <v>148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89</v>
      </c>
      <c r="BK282" s="239">
        <f>ROUND(I282*H282,2)</f>
        <v>0</v>
      </c>
      <c r="BL282" s="17" t="s">
        <v>156</v>
      </c>
      <c r="BM282" s="238" t="s">
        <v>951</v>
      </c>
    </row>
    <row r="283" s="2" customFormat="1" ht="16.5" customHeight="1">
      <c r="A283" s="38"/>
      <c r="B283" s="39"/>
      <c r="C283" s="227" t="s">
        <v>952</v>
      </c>
      <c r="D283" s="227" t="s">
        <v>151</v>
      </c>
      <c r="E283" s="228" t="s">
        <v>953</v>
      </c>
      <c r="F283" s="229" t="s">
        <v>954</v>
      </c>
      <c r="G283" s="230" t="s">
        <v>495</v>
      </c>
      <c r="H283" s="231">
        <v>30</v>
      </c>
      <c r="I283" s="232"/>
      <c r="J283" s="233">
        <f>ROUND(I283*H283,2)</f>
        <v>0</v>
      </c>
      <c r="K283" s="229" t="s">
        <v>1</v>
      </c>
      <c r="L283" s="44"/>
      <c r="M283" s="234" t="s">
        <v>1</v>
      </c>
      <c r="N283" s="235" t="s">
        <v>47</v>
      </c>
      <c r="O283" s="91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156</v>
      </c>
      <c r="AT283" s="238" t="s">
        <v>151</v>
      </c>
      <c r="AU283" s="238" t="s">
        <v>91</v>
      </c>
      <c r="AY283" s="17" t="s">
        <v>148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89</v>
      </c>
      <c r="BK283" s="239">
        <f>ROUND(I283*H283,2)</f>
        <v>0</v>
      </c>
      <c r="BL283" s="17" t="s">
        <v>156</v>
      </c>
      <c r="BM283" s="238" t="s">
        <v>955</v>
      </c>
    </row>
    <row r="284" s="2" customFormat="1" ht="21.75" customHeight="1">
      <c r="A284" s="38"/>
      <c r="B284" s="39"/>
      <c r="C284" s="227" t="s">
        <v>956</v>
      </c>
      <c r="D284" s="227" t="s">
        <v>151</v>
      </c>
      <c r="E284" s="228" t="s">
        <v>957</v>
      </c>
      <c r="F284" s="229" t="s">
        <v>958</v>
      </c>
      <c r="G284" s="230" t="s">
        <v>380</v>
      </c>
      <c r="H284" s="231">
        <v>1</v>
      </c>
      <c r="I284" s="232"/>
      <c r="J284" s="233">
        <f>ROUND(I284*H284,2)</f>
        <v>0</v>
      </c>
      <c r="K284" s="229" t="s">
        <v>1</v>
      </c>
      <c r="L284" s="44"/>
      <c r="M284" s="234" t="s">
        <v>1</v>
      </c>
      <c r="N284" s="235" t="s">
        <v>47</v>
      </c>
      <c r="O284" s="91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8" t="s">
        <v>156</v>
      </c>
      <c r="AT284" s="238" t="s">
        <v>151</v>
      </c>
      <c r="AU284" s="238" t="s">
        <v>91</v>
      </c>
      <c r="AY284" s="17" t="s">
        <v>148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89</v>
      </c>
      <c r="BK284" s="239">
        <f>ROUND(I284*H284,2)</f>
        <v>0</v>
      </c>
      <c r="BL284" s="17" t="s">
        <v>156</v>
      </c>
      <c r="BM284" s="238" t="s">
        <v>959</v>
      </c>
    </row>
    <row r="285" s="2" customFormat="1" ht="24.15" customHeight="1">
      <c r="A285" s="38"/>
      <c r="B285" s="39"/>
      <c r="C285" s="227" t="s">
        <v>960</v>
      </c>
      <c r="D285" s="227" t="s">
        <v>151</v>
      </c>
      <c r="E285" s="228" t="s">
        <v>961</v>
      </c>
      <c r="F285" s="229" t="s">
        <v>962</v>
      </c>
      <c r="G285" s="230" t="s">
        <v>380</v>
      </c>
      <c r="H285" s="231">
        <v>1</v>
      </c>
      <c r="I285" s="232"/>
      <c r="J285" s="233">
        <f>ROUND(I285*H285,2)</f>
        <v>0</v>
      </c>
      <c r="K285" s="229" t="s">
        <v>1</v>
      </c>
      <c r="L285" s="44"/>
      <c r="M285" s="234" t="s">
        <v>1</v>
      </c>
      <c r="N285" s="235" t="s">
        <v>47</v>
      </c>
      <c r="O285" s="91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156</v>
      </c>
      <c r="AT285" s="238" t="s">
        <v>151</v>
      </c>
      <c r="AU285" s="238" t="s">
        <v>91</v>
      </c>
      <c r="AY285" s="17" t="s">
        <v>148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89</v>
      </c>
      <c r="BK285" s="239">
        <f>ROUND(I285*H285,2)</f>
        <v>0</v>
      </c>
      <c r="BL285" s="17" t="s">
        <v>156</v>
      </c>
      <c r="BM285" s="238" t="s">
        <v>963</v>
      </c>
    </row>
    <row r="286" s="2" customFormat="1" ht="16.5" customHeight="1">
      <c r="A286" s="38"/>
      <c r="B286" s="39"/>
      <c r="C286" s="227" t="s">
        <v>964</v>
      </c>
      <c r="D286" s="227" t="s">
        <v>151</v>
      </c>
      <c r="E286" s="228" t="s">
        <v>965</v>
      </c>
      <c r="F286" s="229" t="s">
        <v>966</v>
      </c>
      <c r="G286" s="230" t="s">
        <v>380</v>
      </c>
      <c r="H286" s="231">
        <v>1</v>
      </c>
      <c r="I286" s="232"/>
      <c r="J286" s="233">
        <f>ROUND(I286*H286,2)</f>
        <v>0</v>
      </c>
      <c r="K286" s="229" t="s">
        <v>1</v>
      </c>
      <c r="L286" s="44"/>
      <c r="M286" s="234" t="s">
        <v>1</v>
      </c>
      <c r="N286" s="235" t="s">
        <v>47</v>
      </c>
      <c r="O286" s="91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156</v>
      </c>
      <c r="AT286" s="238" t="s">
        <v>151</v>
      </c>
      <c r="AU286" s="238" t="s">
        <v>91</v>
      </c>
      <c r="AY286" s="17" t="s">
        <v>148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89</v>
      </c>
      <c r="BK286" s="239">
        <f>ROUND(I286*H286,2)</f>
        <v>0</v>
      </c>
      <c r="BL286" s="17" t="s">
        <v>156</v>
      </c>
      <c r="BM286" s="238" t="s">
        <v>967</v>
      </c>
    </row>
    <row r="287" s="2" customFormat="1" ht="16.5" customHeight="1">
      <c r="A287" s="38"/>
      <c r="B287" s="39"/>
      <c r="C287" s="227" t="s">
        <v>968</v>
      </c>
      <c r="D287" s="227" t="s">
        <v>151</v>
      </c>
      <c r="E287" s="228" t="s">
        <v>969</v>
      </c>
      <c r="F287" s="229" t="s">
        <v>970</v>
      </c>
      <c r="G287" s="230" t="s">
        <v>380</v>
      </c>
      <c r="H287" s="231">
        <v>1</v>
      </c>
      <c r="I287" s="232"/>
      <c r="J287" s="233">
        <f>ROUND(I287*H287,2)</f>
        <v>0</v>
      </c>
      <c r="K287" s="229" t="s">
        <v>1</v>
      </c>
      <c r="L287" s="44"/>
      <c r="M287" s="234" t="s">
        <v>1</v>
      </c>
      <c r="N287" s="235" t="s">
        <v>47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156</v>
      </c>
      <c r="AT287" s="238" t="s">
        <v>151</v>
      </c>
      <c r="AU287" s="238" t="s">
        <v>91</v>
      </c>
      <c r="AY287" s="17" t="s">
        <v>148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89</v>
      </c>
      <c r="BK287" s="239">
        <f>ROUND(I287*H287,2)</f>
        <v>0</v>
      </c>
      <c r="BL287" s="17" t="s">
        <v>156</v>
      </c>
      <c r="BM287" s="238" t="s">
        <v>971</v>
      </c>
    </row>
    <row r="288" s="2" customFormat="1" ht="16.5" customHeight="1">
      <c r="A288" s="38"/>
      <c r="B288" s="39"/>
      <c r="C288" s="227" t="s">
        <v>972</v>
      </c>
      <c r="D288" s="227" t="s">
        <v>151</v>
      </c>
      <c r="E288" s="228" t="s">
        <v>973</v>
      </c>
      <c r="F288" s="229" t="s">
        <v>974</v>
      </c>
      <c r="G288" s="230" t="s">
        <v>380</v>
      </c>
      <c r="H288" s="231">
        <v>1</v>
      </c>
      <c r="I288" s="232"/>
      <c r="J288" s="233">
        <f>ROUND(I288*H288,2)</f>
        <v>0</v>
      </c>
      <c r="K288" s="229" t="s">
        <v>1</v>
      </c>
      <c r="L288" s="44"/>
      <c r="M288" s="234" t="s">
        <v>1</v>
      </c>
      <c r="N288" s="235" t="s">
        <v>47</v>
      </c>
      <c r="O288" s="91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156</v>
      </c>
      <c r="AT288" s="238" t="s">
        <v>151</v>
      </c>
      <c r="AU288" s="238" t="s">
        <v>91</v>
      </c>
      <c r="AY288" s="17" t="s">
        <v>148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89</v>
      </c>
      <c r="BK288" s="239">
        <f>ROUND(I288*H288,2)</f>
        <v>0</v>
      </c>
      <c r="BL288" s="17" t="s">
        <v>156</v>
      </c>
      <c r="BM288" s="238" t="s">
        <v>975</v>
      </c>
    </row>
    <row r="289" s="2" customFormat="1" ht="16.5" customHeight="1">
      <c r="A289" s="38"/>
      <c r="B289" s="39"/>
      <c r="C289" s="227" t="s">
        <v>976</v>
      </c>
      <c r="D289" s="227" t="s">
        <v>151</v>
      </c>
      <c r="E289" s="228" t="s">
        <v>977</v>
      </c>
      <c r="F289" s="229" t="s">
        <v>978</v>
      </c>
      <c r="G289" s="230" t="s">
        <v>380</v>
      </c>
      <c r="H289" s="231">
        <v>1</v>
      </c>
      <c r="I289" s="232"/>
      <c r="J289" s="233">
        <f>ROUND(I289*H289,2)</f>
        <v>0</v>
      </c>
      <c r="K289" s="229" t="s">
        <v>1</v>
      </c>
      <c r="L289" s="44"/>
      <c r="M289" s="234" t="s">
        <v>1</v>
      </c>
      <c r="N289" s="235" t="s">
        <v>47</v>
      </c>
      <c r="O289" s="91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8" t="s">
        <v>156</v>
      </c>
      <c r="AT289" s="238" t="s">
        <v>151</v>
      </c>
      <c r="AU289" s="238" t="s">
        <v>91</v>
      </c>
      <c r="AY289" s="17" t="s">
        <v>148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7" t="s">
        <v>89</v>
      </c>
      <c r="BK289" s="239">
        <f>ROUND(I289*H289,2)</f>
        <v>0</v>
      </c>
      <c r="BL289" s="17" t="s">
        <v>156</v>
      </c>
      <c r="BM289" s="238" t="s">
        <v>979</v>
      </c>
    </row>
    <row r="290" s="2" customFormat="1" ht="16.5" customHeight="1">
      <c r="A290" s="38"/>
      <c r="B290" s="39"/>
      <c r="C290" s="227" t="s">
        <v>980</v>
      </c>
      <c r="D290" s="227" t="s">
        <v>151</v>
      </c>
      <c r="E290" s="228" t="s">
        <v>981</v>
      </c>
      <c r="F290" s="229" t="s">
        <v>982</v>
      </c>
      <c r="G290" s="230" t="s">
        <v>495</v>
      </c>
      <c r="H290" s="231">
        <v>2</v>
      </c>
      <c r="I290" s="232"/>
      <c r="J290" s="233">
        <f>ROUND(I290*H290,2)</f>
        <v>0</v>
      </c>
      <c r="K290" s="229" t="s">
        <v>1</v>
      </c>
      <c r="L290" s="44"/>
      <c r="M290" s="234" t="s">
        <v>1</v>
      </c>
      <c r="N290" s="235" t="s">
        <v>47</v>
      </c>
      <c r="O290" s="91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156</v>
      </c>
      <c r="AT290" s="238" t="s">
        <v>151</v>
      </c>
      <c r="AU290" s="238" t="s">
        <v>91</v>
      </c>
      <c r="AY290" s="17" t="s">
        <v>148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89</v>
      </c>
      <c r="BK290" s="239">
        <f>ROUND(I290*H290,2)</f>
        <v>0</v>
      </c>
      <c r="BL290" s="17" t="s">
        <v>156</v>
      </c>
      <c r="BM290" s="238" t="s">
        <v>983</v>
      </c>
    </row>
    <row r="291" s="2" customFormat="1" ht="16.5" customHeight="1">
      <c r="A291" s="38"/>
      <c r="B291" s="39"/>
      <c r="C291" s="227" t="s">
        <v>984</v>
      </c>
      <c r="D291" s="227" t="s">
        <v>151</v>
      </c>
      <c r="E291" s="228" t="s">
        <v>985</v>
      </c>
      <c r="F291" s="229" t="s">
        <v>986</v>
      </c>
      <c r="G291" s="230" t="s">
        <v>380</v>
      </c>
      <c r="H291" s="231">
        <v>1</v>
      </c>
      <c r="I291" s="232"/>
      <c r="J291" s="233">
        <f>ROUND(I291*H291,2)</f>
        <v>0</v>
      </c>
      <c r="K291" s="229" t="s">
        <v>1</v>
      </c>
      <c r="L291" s="44"/>
      <c r="M291" s="234" t="s">
        <v>1</v>
      </c>
      <c r="N291" s="235" t="s">
        <v>47</v>
      </c>
      <c r="O291" s="91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8" t="s">
        <v>156</v>
      </c>
      <c r="AT291" s="238" t="s">
        <v>151</v>
      </c>
      <c r="AU291" s="238" t="s">
        <v>91</v>
      </c>
      <c r="AY291" s="17" t="s">
        <v>148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7" t="s">
        <v>89</v>
      </c>
      <c r="BK291" s="239">
        <f>ROUND(I291*H291,2)</f>
        <v>0</v>
      </c>
      <c r="BL291" s="17" t="s">
        <v>156</v>
      </c>
      <c r="BM291" s="238" t="s">
        <v>987</v>
      </c>
    </row>
    <row r="292" s="2" customFormat="1" ht="49.92" customHeight="1">
      <c r="A292" s="38"/>
      <c r="B292" s="39"/>
      <c r="C292" s="40"/>
      <c r="D292" s="40"/>
      <c r="E292" s="215" t="s">
        <v>253</v>
      </c>
      <c r="F292" s="215" t="s">
        <v>254</v>
      </c>
      <c r="G292" s="40"/>
      <c r="H292" s="40"/>
      <c r="I292" s="40"/>
      <c r="J292" s="200">
        <f>BK292</f>
        <v>0</v>
      </c>
      <c r="K292" s="40"/>
      <c r="L292" s="44"/>
      <c r="M292" s="273"/>
      <c r="N292" s="274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81</v>
      </c>
      <c r="AU292" s="17" t="s">
        <v>82</v>
      </c>
      <c r="AY292" s="17" t="s">
        <v>255</v>
      </c>
      <c r="BK292" s="239">
        <f>SUM(BK293:BK297)</f>
        <v>0</v>
      </c>
    </row>
    <row r="293" s="2" customFormat="1" ht="16.32" customHeight="1">
      <c r="A293" s="38"/>
      <c r="B293" s="39"/>
      <c r="C293" s="275" t="s">
        <v>1</v>
      </c>
      <c r="D293" s="275" t="s">
        <v>151</v>
      </c>
      <c r="E293" s="276" t="s">
        <v>1</v>
      </c>
      <c r="F293" s="277" t="s">
        <v>1</v>
      </c>
      <c r="G293" s="278" t="s">
        <v>1</v>
      </c>
      <c r="H293" s="279"/>
      <c r="I293" s="280"/>
      <c r="J293" s="281">
        <f>BK293</f>
        <v>0</v>
      </c>
      <c r="K293" s="282"/>
      <c r="L293" s="44"/>
      <c r="M293" s="283" t="s">
        <v>1</v>
      </c>
      <c r="N293" s="284" t="s">
        <v>47</v>
      </c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255</v>
      </c>
      <c r="AU293" s="17" t="s">
        <v>89</v>
      </c>
      <c r="AY293" s="17" t="s">
        <v>255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89</v>
      </c>
      <c r="BK293" s="239">
        <f>I293*H293</f>
        <v>0</v>
      </c>
    </row>
    <row r="294" s="2" customFormat="1" ht="16.32" customHeight="1">
      <c r="A294" s="38"/>
      <c r="B294" s="39"/>
      <c r="C294" s="275" t="s">
        <v>1</v>
      </c>
      <c r="D294" s="275" t="s">
        <v>151</v>
      </c>
      <c r="E294" s="276" t="s">
        <v>1</v>
      </c>
      <c r="F294" s="277" t="s">
        <v>1</v>
      </c>
      <c r="G294" s="278" t="s">
        <v>1</v>
      </c>
      <c r="H294" s="279"/>
      <c r="I294" s="280"/>
      <c r="J294" s="281">
        <f>BK294</f>
        <v>0</v>
      </c>
      <c r="K294" s="282"/>
      <c r="L294" s="44"/>
      <c r="M294" s="283" t="s">
        <v>1</v>
      </c>
      <c r="N294" s="284" t="s">
        <v>47</v>
      </c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255</v>
      </c>
      <c r="AU294" s="17" t="s">
        <v>89</v>
      </c>
      <c r="AY294" s="17" t="s">
        <v>255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7" t="s">
        <v>89</v>
      </c>
      <c r="BK294" s="239">
        <f>I294*H294</f>
        <v>0</v>
      </c>
    </row>
    <row r="295" s="2" customFormat="1" ht="16.32" customHeight="1">
      <c r="A295" s="38"/>
      <c r="B295" s="39"/>
      <c r="C295" s="275" t="s">
        <v>1</v>
      </c>
      <c r="D295" s="275" t="s">
        <v>151</v>
      </c>
      <c r="E295" s="276" t="s">
        <v>1</v>
      </c>
      <c r="F295" s="277" t="s">
        <v>1</v>
      </c>
      <c r="G295" s="278" t="s">
        <v>1</v>
      </c>
      <c r="H295" s="279"/>
      <c r="I295" s="280"/>
      <c r="J295" s="281">
        <f>BK295</f>
        <v>0</v>
      </c>
      <c r="K295" s="282"/>
      <c r="L295" s="44"/>
      <c r="M295" s="283" t="s">
        <v>1</v>
      </c>
      <c r="N295" s="284" t="s">
        <v>47</v>
      </c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255</v>
      </c>
      <c r="AU295" s="17" t="s">
        <v>89</v>
      </c>
      <c r="AY295" s="17" t="s">
        <v>255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89</v>
      </c>
      <c r="BK295" s="239">
        <f>I295*H295</f>
        <v>0</v>
      </c>
    </row>
    <row r="296" s="2" customFormat="1" ht="16.32" customHeight="1">
      <c r="A296" s="38"/>
      <c r="B296" s="39"/>
      <c r="C296" s="275" t="s">
        <v>1</v>
      </c>
      <c r="D296" s="275" t="s">
        <v>151</v>
      </c>
      <c r="E296" s="276" t="s">
        <v>1</v>
      </c>
      <c r="F296" s="277" t="s">
        <v>1</v>
      </c>
      <c r="G296" s="278" t="s">
        <v>1</v>
      </c>
      <c r="H296" s="279"/>
      <c r="I296" s="280"/>
      <c r="J296" s="281">
        <f>BK296</f>
        <v>0</v>
      </c>
      <c r="K296" s="282"/>
      <c r="L296" s="44"/>
      <c r="M296" s="283" t="s">
        <v>1</v>
      </c>
      <c r="N296" s="284" t="s">
        <v>47</v>
      </c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255</v>
      </c>
      <c r="AU296" s="17" t="s">
        <v>89</v>
      </c>
      <c r="AY296" s="17" t="s">
        <v>255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7" t="s">
        <v>89</v>
      </c>
      <c r="BK296" s="239">
        <f>I296*H296</f>
        <v>0</v>
      </c>
    </row>
    <row r="297" s="2" customFormat="1" ht="16.32" customHeight="1">
      <c r="A297" s="38"/>
      <c r="B297" s="39"/>
      <c r="C297" s="275" t="s">
        <v>1</v>
      </c>
      <c r="D297" s="275" t="s">
        <v>151</v>
      </c>
      <c r="E297" s="276" t="s">
        <v>1</v>
      </c>
      <c r="F297" s="277" t="s">
        <v>1</v>
      </c>
      <c r="G297" s="278" t="s">
        <v>1</v>
      </c>
      <c r="H297" s="279"/>
      <c r="I297" s="280"/>
      <c r="J297" s="281">
        <f>BK297</f>
        <v>0</v>
      </c>
      <c r="K297" s="282"/>
      <c r="L297" s="44"/>
      <c r="M297" s="283" t="s">
        <v>1</v>
      </c>
      <c r="N297" s="284" t="s">
        <v>47</v>
      </c>
      <c r="O297" s="285"/>
      <c r="P297" s="285"/>
      <c r="Q297" s="285"/>
      <c r="R297" s="285"/>
      <c r="S297" s="285"/>
      <c r="T297" s="286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255</v>
      </c>
      <c r="AU297" s="17" t="s">
        <v>89</v>
      </c>
      <c r="AY297" s="17" t="s">
        <v>255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89</v>
      </c>
      <c r="BK297" s="239">
        <f>I297*H297</f>
        <v>0</v>
      </c>
    </row>
    <row r="298" s="2" customFormat="1" ht="6.96" customHeight="1">
      <c r="A298" s="38"/>
      <c r="B298" s="66"/>
      <c r="C298" s="67"/>
      <c r="D298" s="67"/>
      <c r="E298" s="67"/>
      <c r="F298" s="67"/>
      <c r="G298" s="67"/>
      <c r="H298" s="67"/>
      <c r="I298" s="67"/>
      <c r="J298" s="67"/>
      <c r="K298" s="67"/>
      <c r="L298" s="44"/>
      <c r="M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</sheetData>
  <sheetProtection sheet="1" autoFilter="0" formatColumns="0" formatRows="0" objects="1" scenarios="1" spinCount="100000" saltValue="dY/Ve6o/E8nskclb/+Pykey0Koi1QCh60XvwWFZpi+9ZtMJyR07J9xcV0vruDlJOAXdr3Ija0M7zjXB0eOgHqw==" hashValue="+IXrkcPEay9ofHJxO5666h6vtruNOoVsUzAA08YNX5bWN17Wimz1UtEmKCFOrdPExcjVakfECp82LpjCQYLohQ==" algorithmName="SHA-512" password="CC35"/>
  <autoFilter ref="C124:K29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dataValidations count="2">
    <dataValidation type="list" allowBlank="1" showInputMessage="1" showErrorMessage="1" error="Povoleny jsou hodnoty K, M." sqref="D293:D298">
      <formula1>"K, M"</formula1>
    </dataValidation>
    <dataValidation type="list" allowBlank="1" showInputMessage="1" showErrorMessage="1" error="Povoleny jsou hodnoty základní, snížená, zákl. přenesená, sníž. přenesená, nulová." sqref="N293:N29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988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26. 5. 2023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0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37</v>
      </c>
      <c r="E23" s="38"/>
      <c r="F23" s="38"/>
      <c r="G23" s="38"/>
      <c r="H23" s="38"/>
      <c r="I23" s="150" t="s">
        <v>25</v>
      </c>
      <c r="J23" s="141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39</v>
      </c>
      <c r="F24" s="38"/>
      <c r="G24" s="38"/>
      <c r="H24" s="38"/>
      <c r="I24" s="150" t="s">
        <v>28</v>
      </c>
      <c r="J24" s="141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42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44</v>
      </c>
      <c r="G32" s="38"/>
      <c r="H32" s="38"/>
      <c r="I32" s="161" t="s">
        <v>43</v>
      </c>
      <c r="J32" s="161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50" t="s">
        <v>47</v>
      </c>
      <c r="F33" s="163">
        <f>ROUND((ROUND((SUM(BE124:BE188)),  2) + SUM(BE190:BE194)), 2)</f>
        <v>0</v>
      </c>
      <c r="G33" s="38"/>
      <c r="H33" s="38"/>
      <c r="I33" s="164">
        <v>0.20999999999999999</v>
      </c>
      <c r="J33" s="163">
        <f>ROUND((ROUND(((SUM(BE124:BE188))*I33),  2) + (SUM(BE190:BE194)*I33)),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48</v>
      </c>
      <c r="F34" s="163">
        <f>ROUND((ROUND((SUM(BF124:BF188)),  2) + SUM(BF190:BF194)), 2)</f>
        <v>0</v>
      </c>
      <c r="G34" s="38"/>
      <c r="H34" s="38"/>
      <c r="I34" s="164">
        <v>0.14999999999999999</v>
      </c>
      <c r="J34" s="163">
        <f>ROUND((ROUND(((SUM(BF124:BF188))*I34),  2) + (SUM(BF190:BF194)*I34)),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49</v>
      </c>
      <c r="F35" s="163">
        <f>ROUND((ROUND((SUM(BG124:BG188)),  2) + SUM(BG190:BG194)),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50</v>
      </c>
      <c r="F36" s="163">
        <f>ROUND((ROUND((SUM(BH124:BH188)),  2) + SUM(BH190:BH194)),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51</v>
      </c>
      <c r="F37" s="163">
        <f>ROUND((ROUND((SUM(BI124:BI188)),  2) + SUM(BI190:BI194)),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ZTI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Řečkovice</v>
      </c>
      <c r="G89" s="40"/>
      <c r="H89" s="40"/>
      <c r="I89" s="32" t="s">
        <v>22</v>
      </c>
      <c r="J89" s="79" t="str">
        <f>IF(J12="","",J12)</f>
        <v>26. 5. 2023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Brno-Řečkovice</v>
      </c>
      <c r="G91" s="40"/>
      <c r="H91" s="40"/>
      <c r="I91" s="32" t="s">
        <v>32</v>
      </c>
      <c r="J91" s="36" t="str">
        <f>E21</f>
        <v>A-plus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266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989</v>
      </c>
      <c r="E98" s="196"/>
      <c r="F98" s="196"/>
      <c r="G98" s="196"/>
      <c r="H98" s="196"/>
      <c r="I98" s="196"/>
      <c r="J98" s="197">
        <f>J126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990</v>
      </c>
      <c r="E99" s="196"/>
      <c r="F99" s="196"/>
      <c r="G99" s="196"/>
      <c r="H99" s="196"/>
      <c r="I99" s="196"/>
      <c r="J99" s="197">
        <f>J134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991</v>
      </c>
      <c r="E100" s="196"/>
      <c r="F100" s="196"/>
      <c r="G100" s="196"/>
      <c r="H100" s="196"/>
      <c r="I100" s="196"/>
      <c r="J100" s="197">
        <f>J145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992</v>
      </c>
      <c r="E101" s="196"/>
      <c r="F101" s="196"/>
      <c r="G101" s="196"/>
      <c r="H101" s="196"/>
      <c r="I101" s="196"/>
      <c r="J101" s="197">
        <f>J156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993</v>
      </c>
      <c r="E102" s="196"/>
      <c r="F102" s="196"/>
      <c r="G102" s="196"/>
      <c r="H102" s="196"/>
      <c r="I102" s="196"/>
      <c r="J102" s="197">
        <f>J161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994</v>
      </c>
      <c r="E103" s="196"/>
      <c r="F103" s="196"/>
      <c r="G103" s="196"/>
      <c r="H103" s="196"/>
      <c r="I103" s="196"/>
      <c r="J103" s="197">
        <f>J169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1.84" customHeight="1">
      <c r="A104" s="9"/>
      <c r="B104" s="188"/>
      <c r="C104" s="189"/>
      <c r="D104" s="199" t="s">
        <v>132</v>
      </c>
      <c r="E104" s="189"/>
      <c r="F104" s="189"/>
      <c r="G104" s="189"/>
      <c r="H104" s="189"/>
      <c r="I104" s="189"/>
      <c r="J104" s="200">
        <f>J189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GYREC - modernizace kotelny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03 - ZTI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Řečkovice</v>
      </c>
      <c r="G118" s="40"/>
      <c r="H118" s="40"/>
      <c r="I118" s="32" t="s">
        <v>22</v>
      </c>
      <c r="J118" s="79" t="str">
        <f>IF(J12="","",J12)</f>
        <v>26. 5. 2023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Gymnázium Brno-Řečkovice</v>
      </c>
      <c r="G120" s="40"/>
      <c r="H120" s="40"/>
      <c r="I120" s="32" t="s">
        <v>32</v>
      </c>
      <c r="J120" s="36" t="str">
        <f>E21</f>
        <v>A-plus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STAGA stavební agentura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1"/>
      <c r="B123" s="202"/>
      <c r="C123" s="203" t="s">
        <v>134</v>
      </c>
      <c r="D123" s="204" t="s">
        <v>67</v>
      </c>
      <c r="E123" s="204" t="s">
        <v>63</v>
      </c>
      <c r="F123" s="204" t="s">
        <v>64</v>
      </c>
      <c r="G123" s="204" t="s">
        <v>135</v>
      </c>
      <c r="H123" s="204" t="s">
        <v>136</v>
      </c>
      <c r="I123" s="204" t="s">
        <v>137</v>
      </c>
      <c r="J123" s="204" t="s">
        <v>122</v>
      </c>
      <c r="K123" s="205" t="s">
        <v>138</v>
      </c>
      <c r="L123" s="206"/>
      <c r="M123" s="100" t="s">
        <v>1</v>
      </c>
      <c r="N123" s="101" t="s">
        <v>46</v>
      </c>
      <c r="O123" s="101" t="s">
        <v>139</v>
      </c>
      <c r="P123" s="101" t="s">
        <v>140</v>
      </c>
      <c r="Q123" s="101" t="s">
        <v>141</v>
      </c>
      <c r="R123" s="101" t="s">
        <v>142</v>
      </c>
      <c r="S123" s="101" t="s">
        <v>143</v>
      </c>
      <c r="T123" s="102" t="s">
        <v>144</v>
      </c>
      <c r="U123" s="201"/>
      <c r="V123" s="201"/>
      <c r="W123" s="201"/>
      <c r="X123" s="201"/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8"/>
      <c r="B124" s="39"/>
      <c r="C124" s="107" t="s">
        <v>145</v>
      </c>
      <c r="D124" s="40"/>
      <c r="E124" s="40"/>
      <c r="F124" s="40"/>
      <c r="G124" s="40"/>
      <c r="H124" s="40"/>
      <c r="I124" s="40"/>
      <c r="J124" s="207">
        <f>BK124</f>
        <v>0</v>
      </c>
      <c r="K124" s="40"/>
      <c r="L124" s="44"/>
      <c r="M124" s="103"/>
      <c r="N124" s="208"/>
      <c r="O124" s="104"/>
      <c r="P124" s="209">
        <f>P125+P189</f>
        <v>0</v>
      </c>
      <c r="Q124" s="104"/>
      <c r="R124" s="209">
        <f>R125+R189</f>
        <v>0</v>
      </c>
      <c r="S124" s="104"/>
      <c r="T124" s="210">
        <f>T125+T189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81</v>
      </c>
      <c r="AU124" s="17" t="s">
        <v>124</v>
      </c>
      <c r="BK124" s="211">
        <f>BK125+BK189</f>
        <v>0</v>
      </c>
    </row>
    <row r="125" s="12" customFormat="1" ht="25.92" customHeight="1">
      <c r="A125" s="12"/>
      <c r="B125" s="212"/>
      <c r="C125" s="213"/>
      <c r="D125" s="214" t="s">
        <v>81</v>
      </c>
      <c r="E125" s="215" t="s">
        <v>473</v>
      </c>
      <c r="F125" s="215" t="s">
        <v>474</v>
      </c>
      <c r="G125" s="213"/>
      <c r="H125" s="213"/>
      <c r="I125" s="216"/>
      <c r="J125" s="200">
        <f>BK125</f>
        <v>0</v>
      </c>
      <c r="K125" s="213"/>
      <c r="L125" s="217"/>
      <c r="M125" s="218"/>
      <c r="N125" s="219"/>
      <c r="O125" s="219"/>
      <c r="P125" s="220">
        <f>P126+P134+P145+P156+P161+P169</f>
        <v>0</v>
      </c>
      <c r="Q125" s="219"/>
      <c r="R125" s="220">
        <f>R126+R134+R145+R156+R161+R169</f>
        <v>0</v>
      </c>
      <c r="S125" s="219"/>
      <c r="T125" s="221">
        <f>T126+T134+T145+T156+T161+T169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156</v>
      </c>
      <c r="AT125" s="223" t="s">
        <v>81</v>
      </c>
      <c r="AU125" s="223" t="s">
        <v>82</v>
      </c>
      <c r="AY125" s="222" t="s">
        <v>148</v>
      </c>
      <c r="BK125" s="224">
        <f>BK126+BK134+BK145+BK156+BK161+BK169</f>
        <v>0</v>
      </c>
    </row>
    <row r="126" s="12" customFormat="1" ht="22.8" customHeight="1">
      <c r="A126" s="12"/>
      <c r="B126" s="212"/>
      <c r="C126" s="213"/>
      <c r="D126" s="214" t="s">
        <v>81</v>
      </c>
      <c r="E126" s="225" t="s">
        <v>995</v>
      </c>
      <c r="F126" s="225" t="s">
        <v>996</v>
      </c>
      <c r="G126" s="213"/>
      <c r="H126" s="213"/>
      <c r="I126" s="216"/>
      <c r="J126" s="226">
        <f>BK126</f>
        <v>0</v>
      </c>
      <c r="K126" s="213"/>
      <c r="L126" s="217"/>
      <c r="M126" s="218"/>
      <c r="N126" s="219"/>
      <c r="O126" s="219"/>
      <c r="P126" s="220">
        <f>SUM(P127:P133)</f>
        <v>0</v>
      </c>
      <c r="Q126" s="219"/>
      <c r="R126" s="220">
        <f>SUM(R127:R133)</f>
        <v>0</v>
      </c>
      <c r="S126" s="219"/>
      <c r="T126" s="221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156</v>
      </c>
      <c r="AT126" s="223" t="s">
        <v>81</v>
      </c>
      <c r="AU126" s="223" t="s">
        <v>89</v>
      </c>
      <c r="AY126" s="222" t="s">
        <v>148</v>
      </c>
      <c r="BK126" s="224">
        <f>SUM(BK127:BK133)</f>
        <v>0</v>
      </c>
    </row>
    <row r="127" s="2" customFormat="1" ht="24.15" customHeight="1">
      <c r="A127" s="38"/>
      <c r="B127" s="39"/>
      <c r="C127" s="227" t="s">
        <v>89</v>
      </c>
      <c r="D127" s="227" t="s">
        <v>151</v>
      </c>
      <c r="E127" s="228" t="s">
        <v>997</v>
      </c>
      <c r="F127" s="229" t="s">
        <v>998</v>
      </c>
      <c r="G127" s="230" t="s">
        <v>220</v>
      </c>
      <c r="H127" s="231">
        <v>5</v>
      </c>
      <c r="I127" s="232"/>
      <c r="J127" s="233">
        <f>ROUND(I127*H127,2)</f>
        <v>0</v>
      </c>
      <c r="K127" s="229" t="s">
        <v>1</v>
      </c>
      <c r="L127" s="44"/>
      <c r="M127" s="234" t="s">
        <v>1</v>
      </c>
      <c r="N127" s="235" t="s">
        <v>47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496</v>
      </c>
      <c r="AT127" s="238" t="s">
        <v>151</v>
      </c>
      <c r="AU127" s="238" t="s">
        <v>91</v>
      </c>
      <c r="AY127" s="17" t="s">
        <v>148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89</v>
      </c>
      <c r="BK127" s="239">
        <f>ROUND(I127*H127,2)</f>
        <v>0</v>
      </c>
      <c r="BL127" s="17" t="s">
        <v>496</v>
      </c>
      <c r="BM127" s="238" t="s">
        <v>999</v>
      </c>
    </row>
    <row r="128" s="2" customFormat="1" ht="24.15" customHeight="1">
      <c r="A128" s="38"/>
      <c r="B128" s="39"/>
      <c r="C128" s="227" t="s">
        <v>91</v>
      </c>
      <c r="D128" s="227" t="s">
        <v>151</v>
      </c>
      <c r="E128" s="228" t="s">
        <v>1000</v>
      </c>
      <c r="F128" s="229" t="s">
        <v>1001</v>
      </c>
      <c r="G128" s="230" t="s">
        <v>220</v>
      </c>
      <c r="H128" s="231">
        <v>20</v>
      </c>
      <c r="I128" s="232"/>
      <c r="J128" s="233">
        <f>ROUND(I128*H128,2)</f>
        <v>0</v>
      </c>
      <c r="K128" s="229" t="s">
        <v>1</v>
      </c>
      <c r="L128" s="44"/>
      <c r="M128" s="234" t="s">
        <v>1</v>
      </c>
      <c r="N128" s="235" t="s">
        <v>47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496</v>
      </c>
      <c r="AT128" s="238" t="s">
        <v>151</v>
      </c>
      <c r="AU128" s="238" t="s">
        <v>91</v>
      </c>
      <c r="AY128" s="17" t="s">
        <v>148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89</v>
      </c>
      <c r="BK128" s="239">
        <f>ROUND(I128*H128,2)</f>
        <v>0</v>
      </c>
      <c r="BL128" s="17" t="s">
        <v>496</v>
      </c>
      <c r="BM128" s="238" t="s">
        <v>1002</v>
      </c>
    </row>
    <row r="129" s="2" customFormat="1" ht="16.5" customHeight="1">
      <c r="A129" s="38"/>
      <c r="B129" s="39"/>
      <c r="C129" s="227" t="s">
        <v>165</v>
      </c>
      <c r="D129" s="227" t="s">
        <v>151</v>
      </c>
      <c r="E129" s="228" t="s">
        <v>1003</v>
      </c>
      <c r="F129" s="229" t="s">
        <v>1004</v>
      </c>
      <c r="G129" s="230" t="s">
        <v>220</v>
      </c>
      <c r="H129" s="231">
        <v>5</v>
      </c>
      <c r="I129" s="232"/>
      <c r="J129" s="233">
        <f>ROUND(I129*H129,2)</f>
        <v>0</v>
      </c>
      <c r="K129" s="229" t="s">
        <v>1</v>
      </c>
      <c r="L129" s="44"/>
      <c r="M129" s="234" t="s">
        <v>1</v>
      </c>
      <c r="N129" s="235" t="s">
        <v>47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496</v>
      </c>
      <c r="AT129" s="238" t="s">
        <v>151</v>
      </c>
      <c r="AU129" s="238" t="s">
        <v>91</v>
      </c>
      <c r="AY129" s="17" t="s">
        <v>148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89</v>
      </c>
      <c r="BK129" s="239">
        <f>ROUND(I129*H129,2)</f>
        <v>0</v>
      </c>
      <c r="BL129" s="17" t="s">
        <v>496</v>
      </c>
      <c r="BM129" s="238" t="s">
        <v>1005</v>
      </c>
    </row>
    <row r="130" s="2" customFormat="1" ht="16.5" customHeight="1">
      <c r="A130" s="38"/>
      <c r="B130" s="39"/>
      <c r="C130" s="227" t="s">
        <v>156</v>
      </c>
      <c r="D130" s="227" t="s">
        <v>151</v>
      </c>
      <c r="E130" s="228" t="s">
        <v>1006</v>
      </c>
      <c r="F130" s="229" t="s">
        <v>1007</v>
      </c>
      <c r="G130" s="230" t="s">
        <v>220</v>
      </c>
      <c r="H130" s="231">
        <v>20</v>
      </c>
      <c r="I130" s="232"/>
      <c r="J130" s="233">
        <f>ROUND(I130*H130,2)</f>
        <v>0</v>
      </c>
      <c r="K130" s="229" t="s">
        <v>1</v>
      </c>
      <c r="L130" s="44"/>
      <c r="M130" s="234" t="s">
        <v>1</v>
      </c>
      <c r="N130" s="235" t="s">
        <v>47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496</v>
      </c>
      <c r="AT130" s="238" t="s">
        <v>151</v>
      </c>
      <c r="AU130" s="238" t="s">
        <v>91</v>
      </c>
      <c r="AY130" s="17" t="s">
        <v>148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89</v>
      </c>
      <c r="BK130" s="239">
        <f>ROUND(I130*H130,2)</f>
        <v>0</v>
      </c>
      <c r="BL130" s="17" t="s">
        <v>496</v>
      </c>
      <c r="BM130" s="238" t="s">
        <v>1008</v>
      </c>
    </row>
    <row r="131" s="2" customFormat="1" ht="21.75" customHeight="1">
      <c r="A131" s="38"/>
      <c r="B131" s="39"/>
      <c r="C131" s="227" t="s">
        <v>177</v>
      </c>
      <c r="D131" s="227" t="s">
        <v>151</v>
      </c>
      <c r="E131" s="228" t="s">
        <v>1009</v>
      </c>
      <c r="F131" s="229" t="s">
        <v>1010</v>
      </c>
      <c r="G131" s="230" t="s">
        <v>220</v>
      </c>
      <c r="H131" s="231">
        <v>25</v>
      </c>
      <c r="I131" s="232"/>
      <c r="J131" s="233">
        <f>ROUND(I131*H131,2)</f>
        <v>0</v>
      </c>
      <c r="K131" s="229" t="s">
        <v>1</v>
      </c>
      <c r="L131" s="44"/>
      <c r="M131" s="234" t="s">
        <v>1</v>
      </c>
      <c r="N131" s="235" t="s">
        <v>47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496</v>
      </c>
      <c r="AT131" s="238" t="s">
        <v>151</v>
      </c>
      <c r="AU131" s="238" t="s">
        <v>91</v>
      </c>
      <c r="AY131" s="17" t="s">
        <v>148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89</v>
      </c>
      <c r="BK131" s="239">
        <f>ROUND(I131*H131,2)</f>
        <v>0</v>
      </c>
      <c r="BL131" s="17" t="s">
        <v>496</v>
      </c>
      <c r="BM131" s="238" t="s">
        <v>1011</v>
      </c>
    </row>
    <row r="132" s="2" customFormat="1" ht="16.5" customHeight="1">
      <c r="A132" s="38"/>
      <c r="B132" s="39"/>
      <c r="C132" s="227" t="s">
        <v>182</v>
      </c>
      <c r="D132" s="227" t="s">
        <v>151</v>
      </c>
      <c r="E132" s="228" t="s">
        <v>1012</v>
      </c>
      <c r="F132" s="229" t="s">
        <v>1013</v>
      </c>
      <c r="G132" s="230" t="s">
        <v>220</v>
      </c>
      <c r="H132" s="231">
        <v>25</v>
      </c>
      <c r="I132" s="232"/>
      <c r="J132" s="233">
        <f>ROUND(I132*H132,2)</f>
        <v>0</v>
      </c>
      <c r="K132" s="229" t="s">
        <v>1</v>
      </c>
      <c r="L132" s="44"/>
      <c r="M132" s="234" t="s">
        <v>1</v>
      </c>
      <c r="N132" s="235" t="s">
        <v>47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496</v>
      </c>
      <c r="AT132" s="238" t="s">
        <v>151</v>
      </c>
      <c r="AU132" s="238" t="s">
        <v>91</v>
      </c>
      <c r="AY132" s="17" t="s">
        <v>148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89</v>
      </c>
      <c r="BK132" s="239">
        <f>ROUND(I132*H132,2)</f>
        <v>0</v>
      </c>
      <c r="BL132" s="17" t="s">
        <v>496</v>
      </c>
      <c r="BM132" s="238" t="s">
        <v>1014</v>
      </c>
    </row>
    <row r="133" s="2" customFormat="1" ht="21.75" customHeight="1">
      <c r="A133" s="38"/>
      <c r="B133" s="39"/>
      <c r="C133" s="227" t="s">
        <v>192</v>
      </c>
      <c r="D133" s="227" t="s">
        <v>151</v>
      </c>
      <c r="E133" s="228" t="s">
        <v>1015</v>
      </c>
      <c r="F133" s="229" t="s">
        <v>1016</v>
      </c>
      <c r="G133" s="230" t="s">
        <v>195</v>
      </c>
      <c r="H133" s="231">
        <v>0.13400000000000001</v>
      </c>
      <c r="I133" s="232"/>
      <c r="J133" s="233">
        <f>ROUND(I133*H133,2)</f>
        <v>0</v>
      </c>
      <c r="K133" s="229" t="s">
        <v>1</v>
      </c>
      <c r="L133" s="44"/>
      <c r="M133" s="234" t="s">
        <v>1</v>
      </c>
      <c r="N133" s="235" t="s">
        <v>47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496</v>
      </c>
      <c r="AT133" s="238" t="s">
        <v>151</v>
      </c>
      <c r="AU133" s="238" t="s">
        <v>91</v>
      </c>
      <c r="AY133" s="17" t="s">
        <v>148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89</v>
      </c>
      <c r="BK133" s="239">
        <f>ROUND(I133*H133,2)</f>
        <v>0</v>
      </c>
      <c r="BL133" s="17" t="s">
        <v>496</v>
      </c>
      <c r="BM133" s="238" t="s">
        <v>1017</v>
      </c>
    </row>
    <row r="134" s="12" customFormat="1" ht="22.8" customHeight="1">
      <c r="A134" s="12"/>
      <c r="B134" s="212"/>
      <c r="C134" s="213"/>
      <c r="D134" s="214" t="s">
        <v>81</v>
      </c>
      <c r="E134" s="225" t="s">
        <v>1018</v>
      </c>
      <c r="F134" s="225" t="s">
        <v>1019</v>
      </c>
      <c r="G134" s="213"/>
      <c r="H134" s="213"/>
      <c r="I134" s="216"/>
      <c r="J134" s="226">
        <f>BK134</f>
        <v>0</v>
      </c>
      <c r="K134" s="213"/>
      <c r="L134" s="217"/>
      <c r="M134" s="218"/>
      <c r="N134" s="219"/>
      <c r="O134" s="219"/>
      <c r="P134" s="220">
        <f>SUM(P135:P144)</f>
        <v>0</v>
      </c>
      <c r="Q134" s="219"/>
      <c r="R134" s="220">
        <f>SUM(R135:R144)</f>
        <v>0</v>
      </c>
      <c r="S134" s="219"/>
      <c r="T134" s="221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156</v>
      </c>
      <c r="AT134" s="223" t="s">
        <v>81</v>
      </c>
      <c r="AU134" s="223" t="s">
        <v>89</v>
      </c>
      <c r="AY134" s="222" t="s">
        <v>148</v>
      </c>
      <c r="BK134" s="224">
        <f>SUM(BK135:BK144)</f>
        <v>0</v>
      </c>
    </row>
    <row r="135" s="2" customFormat="1" ht="16.5" customHeight="1">
      <c r="A135" s="38"/>
      <c r="B135" s="39"/>
      <c r="C135" s="227" t="s">
        <v>197</v>
      </c>
      <c r="D135" s="227" t="s">
        <v>151</v>
      </c>
      <c r="E135" s="228" t="s">
        <v>1020</v>
      </c>
      <c r="F135" s="229" t="s">
        <v>1021</v>
      </c>
      <c r="G135" s="230" t="s">
        <v>1022</v>
      </c>
      <c r="H135" s="231">
        <v>2</v>
      </c>
      <c r="I135" s="232"/>
      <c r="J135" s="233">
        <f>ROUND(I135*H135,2)</f>
        <v>0</v>
      </c>
      <c r="K135" s="229" t="s">
        <v>1</v>
      </c>
      <c r="L135" s="44"/>
      <c r="M135" s="234" t="s">
        <v>1</v>
      </c>
      <c r="N135" s="235" t="s">
        <v>47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496</v>
      </c>
      <c r="AT135" s="238" t="s">
        <v>151</v>
      </c>
      <c r="AU135" s="238" t="s">
        <v>91</v>
      </c>
      <c r="AY135" s="17" t="s">
        <v>148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89</v>
      </c>
      <c r="BK135" s="239">
        <f>ROUND(I135*H135,2)</f>
        <v>0</v>
      </c>
      <c r="BL135" s="17" t="s">
        <v>496</v>
      </c>
      <c r="BM135" s="238" t="s">
        <v>1023</v>
      </c>
    </row>
    <row r="136" s="2" customFormat="1" ht="24.15" customHeight="1">
      <c r="A136" s="38"/>
      <c r="B136" s="39"/>
      <c r="C136" s="227" t="s">
        <v>149</v>
      </c>
      <c r="D136" s="227" t="s">
        <v>151</v>
      </c>
      <c r="E136" s="228" t="s">
        <v>1024</v>
      </c>
      <c r="F136" s="229" t="s">
        <v>1025</v>
      </c>
      <c r="G136" s="230" t="s">
        <v>226</v>
      </c>
      <c r="H136" s="231">
        <v>1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47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496</v>
      </c>
      <c r="AT136" s="238" t="s">
        <v>151</v>
      </c>
      <c r="AU136" s="238" t="s">
        <v>91</v>
      </c>
      <c r="AY136" s="17" t="s">
        <v>148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89</v>
      </c>
      <c r="BK136" s="239">
        <f>ROUND(I136*H136,2)</f>
        <v>0</v>
      </c>
      <c r="BL136" s="17" t="s">
        <v>496</v>
      </c>
      <c r="BM136" s="238" t="s">
        <v>1026</v>
      </c>
    </row>
    <row r="137" s="2" customFormat="1">
      <c r="A137" s="38"/>
      <c r="B137" s="39"/>
      <c r="C137" s="40"/>
      <c r="D137" s="242" t="s">
        <v>534</v>
      </c>
      <c r="E137" s="40"/>
      <c r="F137" s="298" t="s">
        <v>1027</v>
      </c>
      <c r="G137" s="40"/>
      <c r="H137" s="40"/>
      <c r="I137" s="299"/>
      <c r="J137" s="40"/>
      <c r="K137" s="40"/>
      <c r="L137" s="44"/>
      <c r="M137" s="273"/>
      <c r="N137" s="274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534</v>
      </c>
      <c r="AU137" s="17" t="s">
        <v>91</v>
      </c>
    </row>
    <row r="138" s="2" customFormat="1" ht="24.15" customHeight="1">
      <c r="A138" s="38"/>
      <c r="B138" s="39"/>
      <c r="C138" s="227" t="s">
        <v>204</v>
      </c>
      <c r="D138" s="227" t="s">
        <v>151</v>
      </c>
      <c r="E138" s="228" t="s">
        <v>1028</v>
      </c>
      <c r="F138" s="229" t="s">
        <v>1029</v>
      </c>
      <c r="G138" s="230" t="s">
        <v>226</v>
      </c>
      <c r="H138" s="231">
        <v>1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47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496</v>
      </c>
      <c r="AT138" s="238" t="s">
        <v>151</v>
      </c>
      <c r="AU138" s="238" t="s">
        <v>91</v>
      </c>
      <c r="AY138" s="17" t="s">
        <v>148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89</v>
      </c>
      <c r="BK138" s="239">
        <f>ROUND(I138*H138,2)</f>
        <v>0</v>
      </c>
      <c r="BL138" s="17" t="s">
        <v>496</v>
      </c>
      <c r="BM138" s="238" t="s">
        <v>1030</v>
      </c>
    </row>
    <row r="139" s="2" customFormat="1">
      <c r="A139" s="38"/>
      <c r="B139" s="39"/>
      <c r="C139" s="40"/>
      <c r="D139" s="242" t="s">
        <v>534</v>
      </c>
      <c r="E139" s="40"/>
      <c r="F139" s="298" t="s">
        <v>1031</v>
      </c>
      <c r="G139" s="40"/>
      <c r="H139" s="40"/>
      <c r="I139" s="299"/>
      <c r="J139" s="40"/>
      <c r="K139" s="40"/>
      <c r="L139" s="44"/>
      <c r="M139" s="273"/>
      <c r="N139" s="27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534</v>
      </c>
      <c r="AU139" s="17" t="s">
        <v>91</v>
      </c>
    </row>
    <row r="140" s="2" customFormat="1" ht="24.15" customHeight="1">
      <c r="A140" s="38"/>
      <c r="B140" s="39"/>
      <c r="C140" s="227" t="s">
        <v>209</v>
      </c>
      <c r="D140" s="227" t="s">
        <v>151</v>
      </c>
      <c r="E140" s="228" t="s">
        <v>1032</v>
      </c>
      <c r="F140" s="229" t="s">
        <v>1033</v>
      </c>
      <c r="G140" s="230" t="s">
        <v>220</v>
      </c>
      <c r="H140" s="231">
        <v>8</v>
      </c>
      <c r="I140" s="232"/>
      <c r="J140" s="233">
        <f>ROUND(I140*H140,2)</f>
        <v>0</v>
      </c>
      <c r="K140" s="229" t="s">
        <v>1</v>
      </c>
      <c r="L140" s="44"/>
      <c r="M140" s="234" t="s">
        <v>1</v>
      </c>
      <c r="N140" s="235" t="s">
        <v>47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496</v>
      </c>
      <c r="AT140" s="238" t="s">
        <v>151</v>
      </c>
      <c r="AU140" s="238" t="s">
        <v>91</v>
      </c>
      <c r="AY140" s="17" t="s">
        <v>148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89</v>
      </c>
      <c r="BK140" s="239">
        <f>ROUND(I140*H140,2)</f>
        <v>0</v>
      </c>
      <c r="BL140" s="17" t="s">
        <v>496</v>
      </c>
      <c r="BM140" s="238" t="s">
        <v>1034</v>
      </c>
    </row>
    <row r="141" s="2" customFormat="1" ht="24.15" customHeight="1">
      <c r="A141" s="38"/>
      <c r="B141" s="39"/>
      <c r="C141" s="227" t="s">
        <v>217</v>
      </c>
      <c r="D141" s="227" t="s">
        <v>151</v>
      </c>
      <c r="E141" s="228" t="s">
        <v>1035</v>
      </c>
      <c r="F141" s="229" t="s">
        <v>1036</v>
      </c>
      <c r="G141" s="230" t="s">
        <v>220</v>
      </c>
      <c r="H141" s="231">
        <v>8</v>
      </c>
      <c r="I141" s="232"/>
      <c r="J141" s="233">
        <f>ROUND(I141*H141,2)</f>
        <v>0</v>
      </c>
      <c r="K141" s="229" t="s">
        <v>1</v>
      </c>
      <c r="L141" s="44"/>
      <c r="M141" s="234" t="s">
        <v>1</v>
      </c>
      <c r="N141" s="235" t="s">
        <v>47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496</v>
      </c>
      <c r="AT141" s="238" t="s">
        <v>151</v>
      </c>
      <c r="AU141" s="238" t="s">
        <v>91</v>
      </c>
      <c r="AY141" s="17" t="s">
        <v>148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89</v>
      </c>
      <c r="BK141" s="239">
        <f>ROUND(I141*H141,2)</f>
        <v>0</v>
      </c>
      <c r="BL141" s="17" t="s">
        <v>496</v>
      </c>
      <c r="BM141" s="238" t="s">
        <v>1037</v>
      </c>
    </row>
    <row r="142" s="2" customFormat="1" ht="16.5" customHeight="1">
      <c r="A142" s="38"/>
      <c r="B142" s="39"/>
      <c r="C142" s="227" t="s">
        <v>223</v>
      </c>
      <c r="D142" s="227" t="s">
        <v>151</v>
      </c>
      <c r="E142" s="228" t="s">
        <v>1038</v>
      </c>
      <c r="F142" s="229" t="s">
        <v>1039</v>
      </c>
      <c r="G142" s="230" t="s">
        <v>220</v>
      </c>
      <c r="H142" s="231">
        <v>8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47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496</v>
      </c>
      <c r="AT142" s="238" t="s">
        <v>151</v>
      </c>
      <c r="AU142" s="238" t="s">
        <v>91</v>
      </c>
      <c r="AY142" s="17" t="s">
        <v>148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89</v>
      </c>
      <c r="BK142" s="239">
        <f>ROUND(I142*H142,2)</f>
        <v>0</v>
      </c>
      <c r="BL142" s="17" t="s">
        <v>496</v>
      </c>
      <c r="BM142" s="238" t="s">
        <v>1040</v>
      </c>
    </row>
    <row r="143" s="2" customFormat="1" ht="16.5" customHeight="1">
      <c r="A143" s="38"/>
      <c r="B143" s="39"/>
      <c r="C143" s="227" t="s">
        <v>228</v>
      </c>
      <c r="D143" s="227" t="s">
        <v>151</v>
      </c>
      <c r="E143" s="228" t="s">
        <v>1041</v>
      </c>
      <c r="F143" s="229" t="s">
        <v>1042</v>
      </c>
      <c r="G143" s="230" t="s">
        <v>220</v>
      </c>
      <c r="H143" s="231">
        <v>8</v>
      </c>
      <c r="I143" s="232"/>
      <c r="J143" s="233">
        <f>ROUND(I143*H143,2)</f>
        <v>0</v>
      </c>
      <c r="K143" s="229" t="s">
        <v>1</v>
      </c>
      <c r="L143" s="44"/>
      <c r="M143" s="234" t="s">
        <v>1</v>
      </c>
      <c r="N143" s="235" t="s">
        <v>47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496</v>
      </c>
      <c r="AT143" s="238" t="s">
        <v>151</v>
      </c>
      <c r="AU143" s="238" t="s">
        <v>91</v>
      </c>
      <c r="AY143" s="17" t="s">
        <v>148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89</v>
      </c>
      <c r="BK143" s="239">
        <f>ROUND(I143*H143,2)</f>
        <v>0</v>
      </c>
      <c r="BL143" s="17" t="s">
        <v>496</v>
      </c>
      <c r="BM143" s="238" t="s">
        <v>1043</v>
      </c>
    </row>
    <row r="144" s="2" customFormat="1" ht="16.5" customHeight="1">
      <c r="A144" s="38"/>
      <c r="B144" s="39"/>
      <c r="C144" s="227" t="s">
        <v>8</v>
      </c>
      <c r="D144" s="227" t="s">
        <v>151</v>
      </c>
      <c r="E144" s="228" t="s">
        <v>1044</v>
      </c>
      <c r="F144" s="229" t="s">
        <v>1045</v>
      </c>
      <c r="G144" s="230" t="s">
        <v>195</v>
      </c>
      <c r="H144" s="231">
        <v>0.11700000000000001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47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496</v>
      </c>
      <c r="AT144" s="238" t="s">
        <v>151</v>
      </c>
      <c r="AU144" s="238" t="s">
        <v>91</v>
      </c>
      <c r="AY144" s="17" t="s">
        <v>148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89</v>
      </c>
      <c r="BK144" s="239">
        <f>ROUND(I144*H144,2)</f>
        <v>0</v>
      </c>
      <c r="BL144" s="17" t="s">
        <v>496</v>
      </c>
      <c r="BM144" s="238" t="s">
        <v>1046</v>
      </c>
    </row>
    <row r="145" s="12" customFormat="1" ht="22.8" customHeight="1">
      <c r="A145" s="12"/>
      <c r="B145" s="212"/>
      <c r="C145" s="213"/>
      <c r="D145" s="214" t="s">
        <v>81</v>
      </c>
      <c r="E145" s="225" t="s">
        <v>1047</v>
      </c>
      <c r="F145" s="225" t="s">
        <v>1048</v>
      </c>
      <c r="G145" s="213"/>
      <c r="H145" s="213"/>
      <c r="I145" s="216"/>
      <c r="J145" s="226">
        <f>BK145</f>
        <v>0</v>
      </c>
      <c r="K145" s="213"/>
      <c r="L145" s="217"/>
      <c r="M145" s="218"/>
      <c r="N145" s="219"/>
      <c r="O145" s="219"/>
      <c r="P145" s="220">
        <f>SUM(P146:P155)</f>
        <v>0</v>
      </c>
      <c r="Q145" s="219"/>
      <c r="R145" s="220">
        <f>SUM(R146:R155)</f>
        <v>0</v>
      </c>
      <c r="S145" s="219"/>
      <c r="T145" s="221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156</v>
      </c>
      <c r="AT145" s="223" t="s">
        <v>81</v>
      </c>
      <c r="AU145" s="223" t="s">
        <v>89</v>
      </c>
      <c r="AY145" s="222" t="s">
        <v>148</v>
      </c>
      <c r="BK145" s="224">
        <f>SUM(BK146:BK155)</f>
        <v>0</v>
      </c>
    </row>
    <row r="146" s="2" customFormat="1" ht="16.5" customHeight="1">
      <c r="A146" s="38"/>
      <c r="B146" s="39"/>
      <c r="C146" s="227" t="s">
        <v>221</v>
      </c>
      <c r="D146" s="227" t="s">
        <v>151</v>
      </c>
      <c r="E146" s="228" t="s">
        <v>1049</v>
      </c>
      <c r="F146" s="229" t="s">
        <v>1050</v>
      </c>
      <c r="G146" s="230" t="s">
        <v>226</v>
      </c>
      <c r="H146" s="231">
        <v>1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47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496</v>
      </c>
      <c r="AT146" s="238" t="s">
        <v>151</v>
      </c>
      <c r="AU146" s="238" t="s">
        <v>91</v>
      </c>
      <c r="AY146" s="17" t="s">
        <v>148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89</v>
      </c>
      <c r="BK146" s="239">
        <f>ROUND(I146*H146,2)</f>
        <v>0</v>
      </c>
      <c r="BL146" s="17" t="s">
        <v>496</v>
      </c>
      <c r="BM146" s="238" t="s">
        <v>1051</v>
      </c>
    </row>
    <row r="147" s="2" customFormat="1" ht="16.5" customHeight="1">
      <c r="A147" s="38"/>
      <c r="B147" s="39"/>
      <c r="C147" s="227" t="s">
        <v>247</v>
      </c>
      <c r="D147" s="227" t="s">
        <v>151</v>
      </c>
      <c r="E147" s="228" t="s">
        <v>1052</v>
      </c>
      <c r="F147" s="229" t="s">
        <v>1053</v>
      </c>
      <c r="G147" s="230" t="s">
        <v>226</v>
      </c>
      <c r="H147" s="231">
        <v>1</v>
      </c>
      <c r="I147" s="232"/>
      <c r="J147" s="233">
        <f>ROUND(I147*H147,2)</f>
        <v>0</v>
      </c>
      <c r="K147" s="229" t="s">
        <v>1</v>
      </c>
      <c r="L147" s="44"/>
      <c r="M147" s="234" t="s">
        <v>1</v>
      </c>
      <c r="N147" s="235" t="s">
        <v>47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496</v>
      </c>
      <c r="AT147" s="238" t="s">
        <v>151</v>
      </c>
      <c r="AU147" s="238" t="s">
        <v>91</v>
      </c>
      <c r="AY147" s="17" t="s">
        <v>148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89</v>
      </c>
      <c r="BK147" s="239">
        <f>ROUND(I147*H147,2)</f>
        <v>0</v>
      </c>
      <c r="BL147" s="17" t="s">
        <v>496</v>
      </c>
      <c r="BM147" s="238" t="s">
        <v>1054</v>
      </c>
    </row>
    <row r="148" s="2" customFormat="1" ht="16.5" customHeight="1">
      <c r="A148" s="38"/>
      <c r="B148" s="39"/>
      <c r="C148" s="227" t="s">
        <v>352</v>
      </c>
      <c r="D148" s="227" t="s">
        <v>151</v>
      </c>
      <c r="E148" s="228" t="s">
        <v>1055</v>
      </c>
      <c r="F148" s="229" t="s">
        <v>1056</v>
      </c>
      <c r="G148" s="230" t="s">
        <v>226</v>
      </c>
      <c r="H148" s="231">
        <v>1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47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496</v>
      </c>
      <c r="AT148" s="238" t="s">
        <v>151</v>
      </c>
      <c r="AU148" s="238" t="s">
        <v>91</v>
      </c>
      <c r="AY148" s="17" t="s">
        <v>148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89</v>
      </c>
      <c r="BK148" s="239">
        <f>ROUND(I148*H148,2)</f>
        <v>0</v>
      </c>
      <c r="BL148" s="17" t="s">
        <v>496</v>
      </c>
      <c r="BM148" s="238" t="s">
        <v>1057</v>
      </c>
    </row>
    <row r="149" s="2" customFormat="1" ht="16.5" customHeight="1">
      <c r="A149" s="38"/>
      <c r="B149" s="39"/>
      <c r="C149" s="227" t="s">
        <v>357</v>
      </c>
      <c r="D149" s="227" t="s">
        <v>151</v>
      </c>
      <c r="E149" s="228" t="s">
        <v>1058</v>
      </c>
      <c r="F149" s="229" t="s">
        <v>1059</v>
      </c>
      <c r="G149" s="230" t="s">
        <v>226</v>
      </c>
      <c r="H149" s="231">
        <v>1</v>
      </c>
      <c r="I149" s="232"/>
      <c r="J149" s="233">
        <f>ROUND(I149*H149,2)</f>
        <v>0</v>
      </c>
      <c r="K149" s="229" t="s">
        <v>1</v>
      </c>
      <c r="L149" s="44"/>
      <c r="M149" s="234" t="s">
        <v>1</v>
      </c>
      <c r="N149" s="235" t="s">
        <v>47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496</v>
      </c>
      <c r="AT149" s="238" t="s">
        <v>151</v>
      </c>
      <c r="AU149" s="238" t="s">
        <v>91</v>
      </c>
      <c r="AY149" s="17" t="s">
        <v>148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89</v>
      </c>
      <c r="BK149" s="239">
        <f>ROUND(I149*H149,2)</f>
        <v>0</v>
      </c>
      <c r="BL149" s="17" t="s">
        <v>496</v>
      </c>
      <c r="BM149" s="238" t="s">
        <v>1060</v>
      </c>
    </row>
    <row r="150" s="2" customFormat="1" ht="16.5" customHeight="1">
      <c r="A150" s="38"/>
      <c r="B150" s="39"/>
      <c r="C150" s="227" t="s">
        <v>362</v>
      </c>
      <c r="D150" s="227" t="s">
        <v>151</v>
      </c>
      <c r="E150" s="228" t="s">
        <v>1061</v>
      </c>
      <c r="F150" s="229" t="s">
        <v>1062</v>
      </c>
      <c r="G150" s="230" t="s">
        <v>226</v>
      </c>
      <c r="H150" s="231">
        <v>1</v>
      </c>
      <c r="I150" s="232"/>
      <c r="J150" s="233">
        <f>ROUND(I150*H150,2)</f>
        <v>0</v>
      </c>
      <c r="K150" s="229" t="s">
        <v>1</v>
      </c>
      <c r="L150" s="44"/>
      <c r="M150" s="234" t="s">
        <v>1</v>
      </c>
      <c r="N150" s="235" t="s">
        <v>47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496</v>
      </c>
      <c r="AT150" s="238" t="s">
        <v>151</v>
      </c>
      <c r="AU150" s="238" t="s">
        <v>91</v>
      </c>
      <c r="AY150" s="17" t="s">
        <v>148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89</v>
      </c>
      <c r="BK150" s="239">
        <f>ROUND(I150*H150,2)</f>
        <v>0</v>
      </c>
      <c r="BL150" s="17" t="s">
        <v>496</v>
      </c>
      <c r="BM150" s="238" t="s">
        <v>1063</v>
      </c>
    </row>
    <row r="151" s="2" customFormat="1" ht="16.5" customHeight="1">
      <c r="A151" s="38"/>
      <c r="B151" s="39"/>
      <c r="C151" s="227" t="s">
        <v>7</v>
      </c>
      <c r="D151" s="227" t="s">
        <v>151</v>
      </c>
      <c r="E151" s="228" t="s">
        <v>1064</v>
      </c>
      <c r="F151" s="229" t="s">
        <v>1065</v>
      </c>
      <c r="G151" s="230" t="s">
        <v>226</v>
      </c>
      <c r="H151" s="231">
        <v>1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47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496</v>
      </c>
      <c r="AT151" s="238" t="s">
        <v>151</v>
      </c>
      <c r="AU151" s="238" t="s">
        <v>91</v>
      </c>
      <c r="AY151" s="17" t="s">
        <v>148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89</v>
      </c>
      <c r="BK151" s="239">
        <f>ROUND(I151*H151,2)</f>
        <v>0</v>
      </c>
      <c r="BL151" s="17" t="s">
        <v>496</v>
      </c>
      <c r="BM151" s="238" t="s">
        <v>1066</v>
      </c>
    </row>
    <row r="152" s="2" customFormat="1" ht="16.5" customHeight="1">
      <c r="A152" s="38"/>
      <c r="B152" s="39"/>
      <c r="C152" s="227" t="s">
        <v>371</v>
      </c>
      <c r="D152" s="227" t="s">
        <v>151</v>
      </c>
      <c r="E152" s="228" t="s">
        <v>1067</v>
      </c>
      <c r="F152" s="229" t="s">
        <v>1068</v>
      </c>
      <c r="G152" s="230" t="s">
        <v>226</v>
      </c>
      <c r="H152" s="231">
        <v>1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47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496</v>
      </c>
      <c r="AT152" s="238" t="s">
        <v>151</v>
      </c>
      <c r="AU152" s="238" t="s">
        <v>91</v>
      </c>
      <c r="AY152" s="17" t="s">
        <v>148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89</v>
      </c>
      <c r="BK152" s="239">
        <f>ROUND(I152*H152,2)</f>
        <v>0</v>
      </c>
      <c r="BL152" s="17" t="s">
        <v>496</v>
      </c>
      <c r="BM152" s="238" t="s">
        <v>1069</v>
      </c>
    </row>
    <row r="153" s="2" customFormat="1" ht="16.5" customHeight="1">
      <c r="A153" s="38"/>
      <c r="B153" s="39"/>
      <c r="C153" s="227" t="s">
        <v>377</v>
      </c>
      <c r="D153" s="227" t="s">
        <v>151</v>
      </c>
      <c r="E153" s="228" t="s">
        <v>1070</v>
      </c>
      <c r="F153" s="229" t="s">
        <v>1071</v>
      </c>
      <c r="G153" s="230" t="s">
        <v>226</v>
      </c>
      <c r="H153" s="231">
        <v>2</v>
      </c>
      <c r="I153" s="232"/>
      <c r="J153" s="233">
        <f>ROUND(I153*H153,2)</f>
        <v>0</v>
      </c>
      <c r="K153" s="229" t="s">
        <v>1</v>
      </c>
      <c r="L153" s="44"/>
      <c r="M153" s="234" t="s">
        <v>1</v>
      </c>
      <c r="N153" s="235" t="s">
        <v>47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496</v>
      </c>
      <c r="AT153" s="238" t="s">
        <v>151</v>
      </c>
      <c r="AU153" s="238" t="s">
        <v>91</v>
      </c>
      <c r="AY153" s="17" t="s">
        <v>148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89</v>
      </c>
      <c r="BK153" s="239">
        <f>ROUND(I153*H153,2)</f>
        <v>0</v>
      </c>
      <c r="BL153" s="17" t="s">
        <v>496</v>
      </c>
      <c r="BM153" s="238" t="s">
        <v>1072</v>
      </c>
    </row>
    <row r="154" s="2" customFormat="1" ht="16.5" customHeight="1">
      <c r="A154" s="38"/>
      <c r="B154" s="39"/>
      <c r="C154" s="227" t="s">
        <v>382</v>
      </c>
      <c r="D154" s="227" t="s">
        <v>151</v>
      </c>
      <c r="E154" s="228" t="s">
        <v>1073</v>
      </c>
      <c r="F154" s="229" t="s">
        <v>1074</v>
      </c>
      <c r="G154" s="230" t="s">
        <v>226</v>
      </c>
      <c r="H154" s="231">
        <v>2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47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496</v>
      </c>
      <c r="AT154" s="238" t="s">
        <v>151</v>
      </c>
      <c r="AU154" s="238" t="s">
        <v>91</v>
      </c>
      <c r="AY154" s="17" t="s">
        <v>148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89</v>
      </c>
      <c r="BK154" s="239">
        <f>ROUND(I154*H154,2)</f>
        <v>0</v>
      </c>
      <c r="BL154" s="17" t="s">
        <v>496</v>
      </c>
      <c r="BM154" s="238" t="s">
        <v>1075</v>
      </c>
    </row>
    <row r="155" s="2" customFormat="1" ht="16.5" customHeight="1">
      <c r="A155" s="38"/>
      <c r="B155" s="39"/>
      <c r="C155" s="227" t="s">
        <v>386</v>
      </c>
      <c r="D155" s="227" t="s">
        <v>151</v>
      </c>
      <c r="E155" s="228" t="s">
        <v>1076</v>
      </c>
      <c r="F155" s="229" t="s">
        <v>1077</v>
      </c>
      <c r="G155" s="230" t="s">
        <v>226</v>
      </c>
      <c r="H155" s="231">
        <v>2</v>
      </c>
      <c r="I155" s="232"/>
      <c r="J155" s="233">
        <f>ROUND(I155*H155,2)</f>
        <v>0</v>
      </c>
      <c r="K155" s="229" t="s">
        <v>1</v>
      </c>
      <c r="L155" s="44"/>
      <c r="M155" s="234" t="s">
        <v>1</v>
      </c>
      <c r="N155" s="235" t="s">
        <v>47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496</v>
      </c>
      <c r="AT155" s="238" t="s">
        <v>151</v>
      </c>
      <c r="AU155" s="238" t="s">
        <v>91</v>
      </c>
      <c r="AY155" s="17" t="s">
        <v>148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89</v>
      </c>
      <c r="BK155" s="239">
        <f>ROUND(I155*H155,2)</f>
        <v>0</v>
      </c>
      <c r="BL155" s="17" t="s">
        <v>496</v>
      </c>
      <c r="BM155" s="238" t="s">
        <v>1078</v>
      </c>
    </row>
    <row r="156" s="12" customFormat="1" ht="22.8" customHeight="1">
      <c r="A156" s="12"/>
      <c r="B156" s="212"/>
      <c r="C156" s="213"/>
      <c r="D156" s="214" t="s">
        <v>81</v>
      </c>
      <c r="E156" s="225" t="s">
        <v>1079</v>
      </c>
      <c r="F156" s="225" t="s">
        <v>1080</v>
      </c>
      <c r="G156" s="213"/>
      <c r="H156" s="213"/>
      <c r="I156" s="216"/>
      <c r="J156" s="226">
        <f>BK156</f>
        <v>0</v>
      </c>
      <c r="K156" s="213"/>
      <c r="L156" s="217"/>
      <c r="M156" s="218"/>
      <c r="N156" s="219"/>
      <c r="O156" s="219"/>
      <c r="P156" s="220">
        <f>SUM(P157:P160)</f>
        <v>0</v>
      </c>
      <c r="Q156" s="219"/>
      <c r="R156" s="220">
        <f>SUM(R157:R160)</f>
        <v>0</v>
      </c>
      <c r="S156" s="219"/>
      <c r="T156" s="221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156</v>
      </c>
      <c r="AT156" s="223" t="s">
        <v>81</v>
      </c>
      <c r="AU156" s="223" t="s">
        <v>89</v>
      </c>
      <c r="AY156" s="222" t="s">
        <v>148</v>
      </c>
      <c r="BK156" s="224">
        <f>SUM(BK157:BK160)</f>
        <v>0</v>
      </c>
    </row>
    <row r="157" s="2" customFormat="1" ht="16.5" customHeight="1">
      <c r="A157" s="38"/>
      <c r="B157" s="39"/>
      <c r="C157" s="227" t="s">
        <v>390</v>
      </c>
      <c r="D157" s="227" t="s">
        <v>151</v>
      </c>
      <c r="E157" s="228" t="s">
        <v>1081</v>
      </c>
      <c r="F157" s="229" t="s">
        <v>1082</v>
      </c>
      <c r="G157" s="230" t="s">
        <v>220</v>
      </c>
      <c r="H157" s="231">
        <v>5</v>
      </c>
      <c r="I157" s="232"/>
      <c r="J157" s="233">
        <f>ROUND(I157*H157,2)</f>
        <v>0</v>
      </c>
      <c r="K157" s="229" t="s">
        <v>1</v>
      </c>
      <c r="L157" s="44"/>
      <c r="M157" s="234" t="s">
        <v>1</v>
      </c>
      <c r="N157" s="235" t="s">
        <v>47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496</v>
      </c>
      <c r="AT157" s="238" t="s">
        <v>151</v>
      </c>
      <c r="AU157" s="238" t="s">
        <v>91</v>
      </c>
      <c r="AY157" s="17" t="s">
        <v>148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89</v>
      </c>
      <c r="BK157" s="239">
        <f>ROUND(I157*H157,2)</f>
        <v>0</v>
      </c>
      <c r="BL157" s="17" t="s">
        <v>496</v>
      </c>
      <c r="BM157" s="238" t="s">
        <v>1083</v>
      </c>
    </row>
    <row r="158" s="2" customFormat="1" ht="16.5" customHeight="1">
      <c r="A158" s="38"/>
      <c r="B158" s="39"/>
      <c r="C158" s="227" t="s">
        <v>394</v>
      </c>
      <c r="D158" s="227" t="s">
        <v>151</v>
      </c>
      <c r="E158" s="228" t="s">
        <v>1084</v>
      </c>
      <c r="F158" s="229" t="s">
        <v>1082</v>
      </c>
      <c r="G158" s="230" t="s">
        <v>220</v>
      </c>
      <c r="H158" s="231">
        <v>20</v>
      </c>
      <c r="I158" s="232"/>
      <c r="J158" s="233">
        <f>ROUND(I158*H158,2)</f>
        <v>0</v>
      </c>
      <c r="K158" s="229" t="s">
        <v>1</v>
      </c>
      <c r="L158" s="44"/>
      <c r="M158" s="234" t="s">
        <v>1</v>
      </c>
      <c r="N158" s="235" t="s">
        <v>47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496</v>
      </c>
      <c r="AT158" s="238" t="s">
        <v>151</v>
      </c>
      <c r="AU158" s="238" t="s">
        <v>91</v>
      </c>
      <c r="AY158" s="17" t="s">
        <v>148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89</v>
      </c>
      <c r="BK158" s="239">
        <f>ROUND(I158*H158,2)</f>
        <v>0</v>
      </c>
      <c r="BL158" s="17" t="s">
        <v>496</v>
      </c>
      <c r="BM158" s="238" t="s">
        <v>1085</v>
      </c>
    </row>
    <row r="159" s="2" customFormat="1" ht="21.75" customHeight="1">
      <c r="A159" s="38"/>
      <c r="B159" s="39"/>
      <c r="C159" s="227" t="s">
        <v>398</v>
      </c>
      <c r="D159" s="227" t="s">
        <v>151</v>
      </c>
      <c r="E159" s="228" t="s">
        <v>1086</v>
      </c>
      <c r="F159" s="229" t="s">
        <v>1087</v>
      </c>
      <c r="G159" s="230" t="s">
        <v>220</v>
      </c>
      <c r="H159" s="231">
        <v>5</v>
      </c>
      <c r="I159" s="232"/>
      <c r="J159" s="233">
        <f>ROUND(I159*H159,2)</f>
        <v>0</v>
      </c>
      <c r="K159" s="229" t="s">
        <v>1</v>
      </c>
      <c r="L159" s="44"/>
      <c r="M159" s="234" t="s">
        <v>1</v>
      </c>
      <c r="N159" s="235" t="s">
        <v>47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496</v>
      </c>
      <c r="AT159" s="238" t="s">
        <v>151</v>
      </c>
      <c r="AU159" s="238" t="s">
        <v>91</v>
      </c>
      <c r="AY159" s="17" t="s">
        <v>148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89</v>
      </c>
      <c r="BK159" s="239">
        <f>ROUND(I159*H159,2)</f>
        <v>0</v>
      </c>
      <c r="BL159" s="17" t="s">
        <v>496</v>
      </c>
      <c r="BM159" s="238" t="s">
        <v>1088</v>
      </c>
    </row>
    <row r="160" s="2" customFormat="1" ht="21.75" customHeight="1">
      <c r="A160" s="38"/>
      <c r="B160" s="39"/>
      <c r="C160" s="227" t="s">
        <v>402</v>
      </c>
      <c r="D160" s="227" t="s">
        <v>151</v>
      </c>
      <c r="E160" s="228" t="s">
        <v>1089</v>
      </c>
      <c r="F160" s="229" t="s">
        <v>1090</v>
      </c>
      <c r="G160" s="230" t="s">
        <v>220</v>
      </c>
      <c r="H160" s="231">
        <v>20</v>
      </c>
      <c r="I160" s="232"/>
      <c r="J160" s="233">
        <f>ROUND(I160*H160,2)</f>
        <v>0</v>
      </c>
      <c r="K160" s="229" t="s">
        <v>1</v>
      </c>
      <c r="L160" s="44"/>
      <c r="M160" s="234" t="s">
        <v>1</v>
      </c>
      <c r="N160" s="235" t="s">
        <v>47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496</v>
      </c>
      <c r="AT160" s="238" t="s">
        <v>151</v>
      </c>
      <c r="AU160" s="238" t="s">
        <v>91</v>
      </c>
      <c r="AY160" s="17" t="s">
        <v>148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89</v>
      </c>
      <c r="BK160" s="239">
        <f>ROUND(I160*H160,2)</f>
        <v>0</v>
      </c>
      <c r="BL160" s="17" t="s">
        <v>496</v>
      </c>
      <c r="BM160" s="238" t="s">
        <v>1091</v>
      </c>
    </row>
    <row r="161" s="12" customFormat="1" ht="22.8" customHeight="1">
      <c r="A161" s="12"/>
      <c r="B161" s="212"/>
      <c r="C161" s="213"/>
      <c r="D161" s="214" t="s">
        <v>81</v>
      </c>
      <c r="E161" s="225" t="s">
        <v>1092</v>
      </c>
      <c r="F161" s="225" t="s">
        <v>1093</v>
      </c>
      <c r="G161" s="213"/>
      <c r="H161" s="213"/>
      <c r="I161" s="216"/>
      <c r="J161" s="226">
        <f>BK161</f>
        <v>0</v>
      </c>
      <c r="K161" s="213"/>
      <c r="L161" s="217"/>
      <c r="M161" s="218"/>
      <c r="N161" s="219"/>
      <c r="O161" s="219"/>
      <c r="P161" s="220">
        <f>SUM(P162:P168)</f>
        <v>0</v>
      </c>
      <c r="Q161" s="219"/>
      <c r="R161" s="220">
        <f>SUM(R162:R168)</f>
        <v>0</v>
      </c>
      <c r="S161" s="219"/>
      <c r="T161" s="221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156</v>
      </c>
      <c r="AT161" s="223" t="s">
        <v>81</v>
      </c>
      <c r="AU161" s="223" t="s">
        <v>89</v>
      </c>
      <c r="AY161" s="222" t="s">
        <v>148</v>
      </c>
      <c r="BK161" s="224">
        <f>SUM(BK162:BK168)</f>
        <v>0</v>
      </c>
    </row>
    <row r="162" s="2" customFormat="1" ht="16.5" customHeight="1">
      <c r="A162" s="38"/>
      <c r="B162" s="39"/>
      <c r="C162" s="227" t="s">
        <v>406</v>
      </c>
      <c r="D162" s="227" t="s">
        <v>151</v>
      </c>
      <c r="E162" s="228" t="s">
        <v>1094</v>
      </c>
      <c r="F162" s="229" t="s">
        <v>1095</v>
      </c>
      <c r="G162" s="230" t="s">
        <v>220</v>
      </c>
      <c r="H162" s="231">
        <v>30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47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496</v>
      </c>
      <c r="AT162" s="238" t="s">
        <v>151</v>
      </c>
      <c r="AU162" s="238" t="s">
        <v>91</v>
      </c>
      <c r="AY162" s="17" t="s">
        <v>148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89</v>
      </c>
      <c r="BK162" s="239">
        <f>ROUND(I162*H162,2)</f>
        <v>0</v>
      </c>
      <c r="BL162" s="17" t="s">
        <v>496</v>
      </c>
      <c r="BM162" s="238" t="s">
        <v>1096</v>
      </c>
    </row>
    <row r="163" s="2" customFormat="1" ht="21.75" customHeight="1">
      <c r="A163" s="38"/>
      <c r="B163" s="39"/>
      <c r="C163" s="227" t="s">
        <v>410</v>
      </c>
      <c r="D163" s="227" t="s">
        <v>151</v>
      </c>
      <c r="E163" s="228" t="s">
        <v>1097</v>
      </c>
      <c r="F163" s="229" t="s">
        <v>1098</v>
      </c>
      <c r="G163" s="230" t="s">
        <v>220</v>
      </c>
      <c r="H163" s="231">
        <v>5</v>
      </c>
      <c r="I163" s="232"/>
      <c r="J163" s="233">
        <f>ROUND(I163*H163,2)</f>
        <v>0</v>
      </c>
      <c r="K163" s="229" t="s">
        <v>1</v>
      </c>
      <c r="L163" s="44"/>
      <c r="M163" s="234" t="s">
        <v>1</v>
      </c>
      <c r="N163" s="235" t="s">
        <v>47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496</v>
      </c>
      <c r="AT163" s="238" t="s">
        <v>151</v>
      </c>
      <c r="AU163" s="238" t="s">
        <v>91</v>
      </c>
      <c r="AY163" s="17" t="s">
        <v>148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89</v>
      </c>
      <c r="BK163" s="239">
        <f>ROUND(I163*H163,2)</f>
        <v>0</v>
      </c>
      <c r="BL163" s="17" t="s">
        <v>496</v>
      </c>
      <c r="BM163" s="238" t="s">
        <v>1099</v>
      </c>
    </row>
    <row r="164" s="2" customFormat="1" ht="24.15" customHeight="1">
      <c r="A164" s="38"/>
      <c r="B164" s="39"/>
      <c r="C164" s="227" t="s">
        <v>345</v>
      </c>
      <c r="D164" s="227" t="s">
        <v>151</v>
      </c>
      <c r="E164" s="228" t="s">
        <v>1100</v>
      </c>
      <c r="F164" s="229" t="s">
        <v>1101</v>
      </c>
      <c r="G164" s="230" t="s">
        <v>220</v>
      </c>
      <c r="H164" s="231">
        <v>5</v>
      </c>
      <c r="I164" s="232"/>
      <c r="J164" s="233">
        <f>ROUND(I164*H164,2)</f>
        <v>0</v>
      </c>
      <c r="K164" s="229" t="s">
        <v>1</v>
      </c>
      <c r="L164" s="44"/>
      <c r="M164" s="234" t="s">
        <v>1</v>
      </c>
      <c r="N164" s="235" t="s">
        <v>47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496</v>
      </c>
      <c r="AT164" s="238" t="s">
        <v>151</v>
      </c>
      <c r="AU164" s="238" t="s">
        <v>91</v>
      </c>
      <c r="AY164" s="17" t="s">
        <v>148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89</v>
      </c>
      <c r="BK164" s="239">
        <f>ROUND(I164*H164,2)</f>
        <v>0</v>
      </c>
      <c r="BL164" s="17" t="s">
        <v>496</v>
      </c>
      <c r="BM164" s="238" t="s">
        <v>1102</v>
      </c>
    </row>
    <row r="165" s="2" customFormat="1" ht="16.5" customHeight="1">
      <c r="A165" s="38"/>
      <c r="B165" s="39"/>
      <c r="C165" s="227" t="s">
        <v>420</v>
      </c>
      <c r="D165" s="227" t="s">
        <v>151</v>
      </c>
      <c r="E165" s="228" t="s">
        <v>1103</v>
      </c>
      <c r="F165" s="229" t="s">
        <v>1104</v>
      </c>
      <c r="G165" s="230" t="s">
        <v>220</v>
      </c>
      <c r="H165" s="231">
        <v>30</v>
      </c>
      <c r="I165" s="232"/>
      <c r="J165" s="233">
        <f>ROUND(I165*H165,2)</f>
        <v>0</v>
      </c>
      <c r="K165" s="229" t="s">
        <v>1</v>
      </c>
      <c r="L165" s="44"/>
      <c r="M165" s="234" t="s">
        <v>1</v>
      </c>
      <c r="N165" s="235" t="s">
        <v>47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496</v>
      </c>
      <c r="AT165" s="238" t="s">
        <v>151</v>
      </c>
      <c r="AU165" s="238" t="s">
        <v>91</v>
      </c>
      <c r="AY165" s="17" t="s">
        <v>148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89</v>
      </c>
      <c r="BK165" s="239">
        <f>ROUND(I165*H165,2)</f>
        <v>0</v>
      </c>
      <c r="BL165" s="17" t="s">
        <v>496</v>
      </c>
      <c r="BM165" s="238" t="s">
        <v>1105</v>
      </c>
    </row>
    <row r="166" s="2" customFormat="1" ht="16.5" customHeight="1">
      <c r="A166" s="38"/>
      <c r="B166" s="39"/>
      <c r="C166" s="227" t="s">
        <v>425</v>
      </c>
      <c r="D166" s="227" t="s">
        <v>151</v>
      </c>
      <c r="E166" s="228" t="s">
        <v>1106</v>
      </c>
      <c r="F166" s="229" t="s">
        <v>1107</v>
      </c>
      <c r="G166" s="230" t="s">
        <v>220</v>
      </c>
      <c r="H166" s="231">
        <v>10</v>
      </c>
      <c r="I166" s="232"/>
      <c r="J166" s="233">
        <f>ROUND(I166*H166,2)</f>
        <v>0</v>
      </c>
      <c r="K166" s="229" t="s">
        <v>1</v>
      </c>
      <c r="L166" s="44"/>
      <c r="M166" s="234" t="s">
        <v>1</v>
      </c>
      <c r="N166" s="235" t="s">
        <v>47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496</v>
      </c>
      <c r="AT166" s="238" t="s">
        <v>151</v>
      </c>
      <c r="AU166" s="238" t="s">
        <v>91</v>
      </c>
      <c r="AY166" s="17" t="s">
        <v>148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89</v>
      </c>
      <c r="BK166" s="239">
        <f>ROUND(I166*H166,2)</f>
        <v>0</v>
      </c>
      <c r="BL166" s="17" t="s">
        <v>496</v>
      </c>
      <c r="BM166" s="238" t="s">
        <v>1108</v>
      </c>
    </row>
    <row r="167" s="2" customFormat="1" ht="24.15" customHeight="1">
      <c r="A167" s="38"/>
      <c r="B167" s="39"/>
      <c r="C167" s="227" t="s">
        <v>430</v>
      </c>
      <c r="D167" s="227" t="s">
        <v>151</v>
      </c>
      <c r="E167" s="228" t="s">
        <v>1109</v>
      </c>
      <c r="F167" s="229" t="s">
        <v>1110</v>
      </c>
      <c r="G167" s="230" t="s">
        <v>380</v>
      </c>
      <c r="H167" s="231">
        <v>2</v>
      </c>
      <c r="I167" s="232"/>
      <c r="J167" s="233">
        <f>ROUND(I167*H167,2)</f>
        <v>0</v>
      </c>
      <c r="K167" s="229" t="s">
        <v>1</v>
      </c>
      <c r="L167" s="44"/>
      <c r="M167" s="234" t="s">
        <v>1</v>
      </c>
      <c r="N167" s="235" t="s">
        <v>47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496</v>
      </c>
      <c r="AT167" s="238" t="s">
        <v>151</v>
      </c>
      <c r="AU167" s="238" t="s">
        <v>91</v>
      </c>
      <c r="AY167" s="17" t="s">
        <v>148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89</v>
      </c>
      <c r="BK167" s="239">
        <f>ROUND(I167*H167,2)</f>
        <v>0</v>
      </c>
      <c r="BL167" s="17" t="s">
        <v>496</v>
      </c>
      <c r="BM167" s="238" t="s">
        <v>1111</v>
      </c>
    </row>
    <row r="168" s="2" customFormat="1" ht="21.75" customHeight="1">
      <c r="A168" s="38"/>
      <c r="B168" s="39"/>
      <c r="C168" s="227" t="s">
        <v>434</v>
      </c>
      <c r="D168" s="227" t="s">
        <v>151</v>
      </c>
      <c r="E168" s="228" t="s">
        <v>1112</v>
      </c>
      <c r="F168" s="229" t="s">
        <v>1113</v>
      </c>
      <c r="G168" s="230" t="s">
        <v>195</v>
      </c>
      <c r="H168" s="231">
        <v>0.025000000000000001</v>
      </c>
      <c r="I168" s="232"/>
      <c r="J168" s="233">
        <f>ROUND(I168*H168,2)</f>
        <v>0</v>
      </c>
      <c r="K168" s="229" t="s">
        <v>1</v>
      </c>
      <c r="L168" s="44"/>
      <c r="M168" s="234" t="s">
        <v>1</v>
      </c>
      <c r="N168" s="235" t="s">
        <v>47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496</v>
      </c>
      <c r="AT168" s="238" t="s">
        <v>151</v>
      </c>
      <c r="AU168" s="238" t="s">
        <v>91</v>
      </c>
      <c r="AY168" s="17" t="s">
        <v>148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89</v>
      </c>
      <c r="BK168" s="239">
        <f>ROUND(I168*H168,2)</f>
        <v>0</v>
      </c>
      <c r="BL168" s="17" t="s">
        <v>496</v>
      </c>
      <c r="BM168" s="238" t="s">
        <v>1114</v>
      </c>
    </row>
    <row r="169" s="12" customFormat="1" ht="22.8" customHeight="1">
      <c r="A169" s="12"/>
      <c r="B169" s="212"/>
      <c r="C169" s="213"/>
      <c r="D169" s="214" t="s">
        <v>81</v>
      </c>
      <c r="E169" s="225" t="s">
        <v>410</v>
      </c>
      <c r="F169" s="225" t="s">
        <v>1115</v>
      </c>
      <c r="G169" s="213"/>
      <c r="H169" s="213"/>
      <c r="I169" s="216"/>
      <c r="J169" s="226">
        <f>BK169</f>
        <v>0</v>
      </c>
      <c r="K169" s="213"/>
      <c r="L169" s="217"/>
      <c r="M169" s="218"/>
      <c r="N169" s="219"/>
      <c r="O169" s="219"/>
      <c r="P169" s="220">
        <f>SUM(P170:P188)</f>
        <v>0</v>
      </c>
      <c r="Q169" s="219"/>
      <c r="R169" s="220">
        <f>SUM(R170:R188)</f>
        <v>0</v>
      </c>
      <c r="S169" s="219"/>
      <c r="T169" s="221">
        <f>SUM(T170:T188)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156</v>
      </c>
      <c r="AT169" s="223" t="s">
        <v>81</v>
      </c>
      <c r="AU169" s="223" t="s">
        <v>89</v>
      </c>
      <c r="AY169" s="222" t="s">
        <v>148</v>
      </c>
      <c r="BK169" s="224">
        <f>SUM(BK170:BK188)</f>
        <v>0</v>
      </c>
    </row>
    <row r="170" s="2" customFormat="1" ht="21.75" customHeight="1">
      <c r="A170" s="38"/>
      <c r="B170" s="39"/>
      <c r="C170" s="227" t="s">
        <v>438</v>
      </c>
      <c r="D170" s="227" t="s">
        <v>151</v>
      </c>
      <c r="E170" s="228" t="s">
        <v>1116</v>
      </c>
      <c r="F170" s="229" t="s">
        <v>1117</v>
      </c>
      <c r="G170" s="230" t="s">
        <v>220</v>
      </c>
      <c r="H170" s="231">
        <v>20</v>
      </c>
      <c r="I170" s="232"/>
      <c r="J170" s="233">
        <f>ROUND(I170*H170,2)</f>
        <v>0</v>
      </c>
      <c r="K170" s="229" t="s">
        <v>1</v>
      </c>
      <c r="L170" s="44"/>
      <c r="M170" s="234" t="s">
        <v>1</v>
      </c>
      <c r="N170" s="235" t="s">
        <v>47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496</v>
      </c>
      <c r="AT170" s="238" t="s">
        <v>151</v>
      </c>
      <c r="AU170" s="238" t="s">
        <v>91</v>
      </c>
      <c r="AY170" s="17" t="s">
        <v>148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89</v>
      </c>
      <c r="BK170" s="239">
        <f>ROUND(I170*H170,2)</f>
        <v>0</v>
      </c>
      <c r="BL170" s="17" t="s">
        <v>496</v>
      </c>
      <c r="BM170" s="238" t="s">
        <v>1118</v>
      </c>
    </row>
    <row r="171" s="2" customFormat="1" ht="21.75" customHeight="1">
      <c r="A171" s="38"/>
      <c r="B171" s="39"/>
      <c r="C171" s="227" t="s">
        <v>442</v>
      </c>
      <c r="D171" s="227" t="s">
        <v>151</v>
      </c>
      <c r="E171" s="228" t="s">
        <v>1119</v>
      </c>
      <c r="F171" s="229" t="s">
        <v>1120</v>
      </c>
      <c r="G171" s="230" t="s">
        <v>226</v>
      </c>
      <c r="H171" s="231">
        <v>2</v>
      </c>
      <c r="I171" s="232"/>
      <c r="J171" s="233">
        <f>ROUND(I171*H171,2)</f>
        <v>0</v>
      </c>
      <c r="K171" s="229" t="s">
        <v>1</v>
      </c>
      <c r="L171" s="44"/>
      <c r="M171" s="234" t="s">
        <v>1</v>
      </c>
      <c r="N171" s="235" t="s">
        <v>47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496</v>
      </c>
      <c r="AT171" s="238" t="s">
        <v>151</v>
      </c>
      <c r="AU171" s="238" t="s">
        <v>91</v>
      </c>
      <c r="AY171" s="17" t="s">
        <v>148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89</v>
      </c>
      <c r="BK171" s="239">
        <f>ROUND(I171*H171,2)</f>
        <v>0</v>
      </c>
      <c r="BL171" s="17" t="s">
        <v>496</v>
      </c>
      <c r="BM171" s="238" t="s">
        <v>1121</v>
      </c>
    </row>
    <row r="172" s="2" customFormat="1" ht="24.15" customHeight="1">
      <c r="A172" s="38"/>
      <c r="B172" s="39"/>
      <c r="C172" s="227" t="s">
        <v>446</v>
      </c>
      <c r="D172" s="227" t="s">
        <v>151</v>
      </c>
      <c r="E172" s="228" t="s">
        <v>1122</v>
      </c>
      <c r="F172" s="229" t="s">
        <v>1123</v>
      </c>
      <c r="G172" s="230" t="s">
        <v>1022</v>
      </c>
      <c r="H172" s="231">
        <v>1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47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496</v>
      </c>
      <c r="AT172" s="238" t="s">
        <v>151</v>
      </c>
      <c r="AU172" s="238" t="s">
        <v>91</v>
      </c>
      <c r="AY172" s="17" t="s">
        <v>148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89</v>
      </c>
      <c r="BK172" s="239">
        <f>ROUND(I172*H172,2)</f>
        <v>0</v>
      </c>
      <c r="BL172" s="17" t="s">
        <v>496</v>
      </c>
      <c r="BM172" s="238" t="s">
        <v>1124</v>
      </c>
    </row>
    <row r="173" s="2" customFormat="1" ht="16.5" customHeight="1">
      <c r="A173" s="38"/>
      <c r="B173" s="39"/>
      <c r="C173" s="227" t="s">
        <v>450</v>
      </c>
      <c r="D173" s="227" t="s">
        <v>151</v>
      </c>
      <c r="E173" s="228" t="s">
        <v>1125</v>
      </c>
      <c r="F173" s="229" t="s">
        <v>1126</v>
      </c>
      <c r="G173" s="230" t="s">
        <v>220</v>
      </c>
      <c r="H173" s="231">
        <v>20</v>
      </c>
      <c r="I173" s="232"/>
      <c r="J173" s="233">
        <f>ROUND(I173*H173,2)</f>
        <v>0</v>
      </c>
      <c r="K173" s="229" t="s">
        <v>1</v>
      </c>
      <c r="L173" s="44"/>
      <c r="M173" s="234" t="s">
        <v>1</v>
      </c>
      <c r="N173" s="235" t="s">
        <v>47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496</v>
      </c>
      <c r="AT173" s="238" t="s">
        <v>151</v>
      </c>
      <c r="AU173" s="238" t="s">
        <v>91</v>
      </c>
      <c r="AY173" s="17" t="s">
        <v>148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89</v>
      </c>
      <c r="BK173" s="239">
        <f>ROUND(I173*H173,2)</f>
        <v>0</v>
      </c>
      <c r="BL173" s="17" t="s">
        <v>496</v>
      </c>
      <c r="BM173" s="238" t="s">
        <v>1127</v>
      </c>
    </row>
    <row r="174" s="2" customFormat="1" ht="16.5" customHeight="1">
      <c r="A174" s="38"/>
      <c r="B174" s="39"/>
      <c r="C174" s="227" t="s">
        <v>454</v>
      </c>
      <c r="D174" s="227" t="s">
        <v>151</v>
      </c>
      <c r="E174" s="228" t="s">
        <v>1128</v>
      </c>
      <c r="F174" s="229" t="s">
        <v>1129</v>
      </c>
      <c r="G174" s="230" t="s">
        <v>518</v>
      </c>
      <c r="H174" s="231">
        <v>20</v>
      </c>
      <c r="I174" s="232"/>
      <c r="J174" s="233">
        <f>ROUND(I174*H174,2)</f>
        <v>0</v>
      </c>
      <c r="K174" s="229" t="s">
        <v>1</v>
      </c>
      <c r="L174" s="44"/>
      <c r="M174" s="234" t="s">
        <v>1</v>
      </c>
      <c r="N174" s="235" t="s">
        <v>47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496</v>
      </c>
      <c r="AT174" s="238" t="s">
        <v>151</v>
      </c>
      <c r="AU174" s="238" t="s">
        <v>91</v>
      </c>
      <c r="AY174" s="17" t="s">
        <v>148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89</v>
      </c>
      <c r="BK174" s="239">
        <f>ROUND(I174*H174,2)</f>
        <v>0</v>
      </c>
      <c r="BL174" s="17" t="s">
        <v>496</v>
      </c>
      <c r="BM174" s="238" t="s">
        <v>1130</v>
      </c>
    </row>
    <row r="175" s="2" customFormat="1" ht="21.75" customHeight="1">
      <c r="A175" s="38"/>
      <c r="B175" s="39"/>
      <c r="C175" s="227" t="s">
        <v>459</v>
      </c>
      <c r="D175" s="227" t="s">
        <v>151</v>
      </c>
      <c r="E175" s="228" t="s">
        <v>1131</v>
      </c>
      <c r="F175" s="229" t="s">
        <v>1132</v>
      </c>
      <c r="G175" s="230" t="s">
        <v>220</v>
      </c>
      <c r="H175" s="231">
        <v>20</v>
      </c>
      <c r="I175" s="232"/>
      <c r="J175" s="233">
        <f>ROUND(I175*H175,2)</f>
        <v>0</v>
      </c>
      <c r="K175" s="229" t="s">
        <v>1</v>
      </c>
      <c r="L175" s="44"/>
      <c r="M175" s="234" t="s">
        <v>1</v>
      </c>
      <c r="N175" s="235" t="s">
        <v>47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496</v>
      </c>
      <c r="AT175" s="238" t="s">
        <v>151</v>
      </c>
      <c r="AU175" s="238" t="s">
        <v>91</v>
      </c>
      <c r="AY175" s="17" t="s">
        <v>148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89</v>
      </c>
      <c r="BK175" s="239">
        <f>ROUND(I175*H175,2)</f>
        <v>0</v>
      </c>
      <c r="BL175" s="17" t="s">
        <v>496</v>
      </c>
      <c r="BM175" s="238" t="s">
        <v>1133</v>
      </c>
    </row>
    <row r="176" s="2" customFormat="1" ht="16.5" customHeight="1">
      <c r="A176" s="38"/>
      <c r="B176" s="39"/>
      <c r="C176" s="227" t="s">
        <v>463</v>
      </c>
      <c r="D176" s="227" t="s">
        <v>151</v>
      </c>
      <c r="E176" s="228" t="s">
        <v>1134</v>
      </c>
      <c r="F176" s="229" t="s">
        <v>1135</v>
      </c>
      <c r="G176" s="230" t="s">
        <v>226</v>
      </c>
      <c r="H176" s="231">
        <v>4</v>
      </c>
      <c r="I176" s="232"/>
      <c r="J176" s="233">
        <f>ROUND(I176*H176,2)</f>
        <v>0</v>
      </c>
      <c r="K176" s="229" t="s">
        <v>1</v>
      </c>
      <c r="L176" s="44"/>
      <c r="M176" s="234" t="s">
        <v>1</v>
      </c>
      <c r="N176" s="235" t="s">
        <v>47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496</v>
      </c>
      <c r="AT176" s="238" t="s">
        <v>151</v>
      </c>
      <c r="AU176" s="238" t="s">
        <v>91</v>
      </c>
      <c r="AY176" s="17" t="s">
        <v>148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89</v>
      </c>
      <c r="BK176" s="239">
        <f>ROUND(I176*H176,2)</f>
        <v>0</v>
      </c>
      <c r="BL176" s="17" t="s">
        <v>496</v>
      </c>
      <c r="BM176" s="238" t="s">
        <v>1136</v>
      </c>
    </row>
    <row r="177" s="2" customFormat="1" ht="16.5" customHeight="1">
      <c r="A177" s="38"/>
      <c r="B177" s="39"/>
      <c r="C177" s="227" t="s">
        <v>467</v>
      </c>
      <c r="D177" s="227" t="s">
        <v>151</v>
      </c>
      <c r="E177" s="228" t="s">
        <v>1137</v>
      </c>
      <c r="F177" s="229" t="s">
        <v>1138</v>
      </c>
      <c r="G177" s="230" t="s">
        <v>226</v>
      </c>
      <c r="H177" s="231">
        <v>2</v>
      </c>
      <c r="I177" s="232"/>
      <c r="J177" s="233">
        <f>ROUND(I177*H177,2)</f>
        <v>0</v>
      </c>
      <c r="K177" s="229" t="s">
        <v>1</v>
      </c>
      <c r="L177" s="44"/>
      <c r="M177" s="234" t="s">
        <v>1</v>
      </c>
      <c r="N177" s="235" t="s">
        <v>47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496</v>
      </c>
      <c r="AT177" s="238" t="s">
        <v>151</v>
      </c>
      <c r="AU177" s="238" t="s">
        <v>91</v>
      </c>
      <c r="AY177" s="17" t="s">
        <v>148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89</v>
      </c>
      <c r="BK177" s="239">
        <f>ROUND(I177*H177,2)</f>
        <v>0</v>
      </c>
      <c r="BL177" s="17" t="s">
        <v>496</v>
      </c>
      <c r="BM177" s="238" t="s">
        <v>1139</v>
      </c>
    </row>
    <row r="178" s="2" customFormat="1" ht="16.5" customHeight="1">
      <c r="A178" s="38"/>
      <c r="B178" s="39"/>
      <c r="C178" s="227" t="s">
        <v>475</v>
      </c>
      <c r="D178" s="227" t="s">
        <v>151</v>
      </c>
      <c r="E178" s="228" t="s">
        <v>1140</v>
      </c>
      <c r="F178" s="229" t="s">
        <v>1141</v>
      </c>
      <c r="G178" s="230" t="s">
        <v>226</v>
      </c>
      <c r="H178" s="231">
        <v>2</v>
      </c>
      <c r="I178" s="232"/>
      <c r="J178" s="233">
        <f>ROUND(I178*H178,2)</f>
        <v>0</v>
      </c>
      <c r="K178" s="229" t="s">
        <v>1</v>
      </c>
      <c r="L178" s="44"/>
      <c r="M178" s="234" t="s">
        <v>1</v>
      </c>
      <c r="N178" s="235" t="s">
        <v>47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496</v>
      </c>
      <c r="AT178" s="238" t="s">
        <v>151</v>
      </c>
      <c r="AU178" s="238" t="s">
        <v>91</v>
      </c>
      <c r="AY178" s="17" t="s">
        <v>148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89</v>
      </c>
      <c r="BK178" s="239">
        <f>ROUND(I178*H178,2)</f>
        <v>0</v>
      </c>
      <c r="BL178" s="17" t="s">
        <v>496</v>
      </c>
      <c r="BM178" s="238" t="s">
        <v>1142</v>
      </c>
    </row>
    <row r="179" s="2" customFormat="1" ht="16.5" customHeight="1">
      <c r="A179" s="38"/>
      <c r="B179" s="39"/>
      <c r="C179" s="227" t="s">
        <v>479</v>
      </c>
      <c r="D179" s="227" t="s">
        <v>151</v>
      </c>
      <c r="E179" s="228" t="s">
        <v>1143</v>
      </c>
      <c r="F179" s="229" t="s">
        <v>1144</v>
      </c>
      <c r="G179" s="230" t="s">
        <v>226</v>
      </c>
      <c r="H179" s="231">
        <v>2</v>
      </c>
      <c r="I179" s="232"/>
      <c r="J179" s="233">
        <f>ROUND(I179*H179,2)</f>
        <v>0</v>
      </c>
      <c r="K179" s="229" t="s">
        <v>1</v>
      </c>
      <c r="L179" s="44"/>
      <c r="M179" s="234" t="s">
        <v>1</v>
      </c>
      <c r="N179" s="235" t="s">
        <v>47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496</v>
      </c>
      <c r="AT179" s="238" t="s">
        <v>151</v>
      </c>
      <c r="AU179" s="238" t="s">
        <v>91</v>
      </c>
      <c r="AY179" s="17" t="s">
        <v>148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89</v>
      </c>
      <c r="BK179" s="239">
        <f>ROUND(I179*H179,2)</f>
        <v>0</v>
      </c>
      <c r="BL179" s="17" t="s">
        <v>496</v>
      </c>
      <c r="BM179" s="238" t="s">
        <v>1145</v>
      </c>
    </row>
    <row r="180" s="2" customFormat="1" ht="16.5" customHeight="1">
      <c r="A180" s="38"/>
      <c r="B180" s="39"/>
      <c r="C180" s="227" t="s">
        <v>611</v>
      </c>
      <c r="D180" s="227" t="s">
        <v>151</v>
      </c>
      <c r="E180" s="228" t="s">
        <v>1146</v>
      </c>
      <c r="F180" s="229" t="s">
        <v>1147</v>
      </c>
      <c r="G180" s="230" t="s">
        <v>226</v>
      </c>
      <c r="H180" s="231">
        <v>2</v>
      </c>
      <c r="I180" s="232"/>
      <c r="J180" s="233">
        <f>ROUND(I180*H180,2)</f>
        <v>0</v>
      </c>
      <c r="K180" s="229" t="s">
        <v>1</v>
      </c>
      <c r="L180" s="44"/>
      <c r="M180" s="234" t="s">
        <v>1</v>
      </c>
      <c r="N180" s="235" t="s">
        <v>47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496</v>
      </c>
      <c r="AT180" s="238" t="s">
        <v>151</v>
      </c>
      <c r="AU180" s="238" t="s">
        <v>91</v>
      </c>
      <c r="AY180" s="17" t="s">
        <v>148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89</v>
      </c>
      <c r="BK180" s="239">
        <f>ROUND(I180*H180,2)</f>
        <v>0</v>
      </c>
      <c r="BL180" s="17" t="s">
        <v>496</v>
      </c>
      <c r="BM180" s="238" t="s">
        <v>1148</v>
      </c>
    </row>
    <row r="181" s="2" customFormat="1" ht="16.5" customHeight="1">
      <c r="A181" s="38"/>
      <c r="B181" s="39"/>
      <c r="C181" s="227" t="s">
        <v>615</v>
      </c>
      <c r="D181" s="227" t="s">
        <v>151</v>
      </c>
      <c r="E181" s="228" t="s">
        <v>1149</v>
      </c>
      <c r="F181" s="229" t="s">
        <v>1150</v>
      </c>
      <c r="G181" s="230" t="s">
        <v>226</v>
      </c>
      <c r="H181" s="231">
        <v>6</v>
      </c>
      <c r="I181" s="232"/>
      <c r="J181" s="233">
        <f>ROUND(I181*H181,2)</f>
        <v>0</v>
      </c>
      <c r="K181" s="229" t="s">
        <v>1</v>
      </c>
      <c r="L181" s="44"/>
      <c r="M181" s="234" t="s">
        <v>1</v>
      </c>
      <c r="N181" s="235" t="s">
        <v>47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496</v>
      </c>
      <c r="AT181" s="238" t="s">
        <v>151</v>
      </c>
      <c r="AU181" s="238" t="s">
        <v>91</v>
      </c>
      <c r="AY181" s="17" t="s">
        <v>148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89</v>
      </c>
      <c r="BK181" s="239">
        <f>ROUND(I181*H181,2)</f>
        <v>0</v>
      </c>
      <c r="BL181" s="17" t="s">
        <v>496</v>
      </c>
      <c r="BM181" s="238" t="s">
        <v>1151</v>
      </c>
    </row>
    <row r="182" s="2" customFormat="1" ht="16.5" customHeight="1">
      <c r="A182" s="38"/>
      <c r="B182" s="39"/>
      <c r="C182" s="227" t="s">
        <v>619</v>
      </c>
      <c r="D182" s="227" t="s">
        <v>151</v>
      </c>
      <c r="E182" s="228" t="s">
        <v>1152</v>
      </c>
      <c r="F182" s="229" t="s">
        <v>1153</v>
      </c>
      <c r="G182" s="230" t="s">
        <v>1022</v>
      </c>
      <c r="H182" s="231">
        <v>6</v>
      </c>
      <c r="I182" s="232"/>
      <c r="J182" s="233">
        <f>ROUND(I182*H182,2)</f>
        <v>0</v>
      </c>
      <c r="K182" s="229" t="s">
        <v>1</v>
      </c>
      <c r="L182" s="44"/>
      <c r="M182" s="234" t="s">
        <v>1</v>
      </c>
      <c r="N182" s="235" t="s">
        <v>47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496</v>
      </c>
      <c r="AT182" s="238" t="s">
        <v>151</v>
      </c>
      <c r="AU182" s="238" t="s">
        <v>91</v>
      </c>
      <c r="AY182" s="17" t="s">
        <v>148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89</v>
      </c>
      <c r="BK182" s="239">
        <f>ROUND(I182*H182,2)</f>
        <v>0</v>
      </c>
      <c r="BL182" s="17" t="s">
        <v>496</v>
      </c>
      <c r="BM182" s="238" t="s">
        <v>1154</v>
      </c>
    </row>
    <row r="183" s="2" customFormat="1" ht="21.75" customHeight="1">
      <c r="A183" s="38"/>
      <c r="B183" s="39"/>
      <c r="C183" s="227" t="s">
        <v>624</v>
      </c>
      <c r="D183" s="227" t="s">
        <v>151</v>
      </c>
      <c r="E183" s="228" t="s">
        <v>1155</v>
      </c>
      <c r="F183" s="229" t="s">
        <v>1156</v>
      </c>
      <c r="G183" s="230" t="s">
        <v>1022</v>
      </c>
      <c r="H183" s="231">
        <v>1</v>
      </c>
      <c r="I183" s="232"/>
      <c r="J183" s="233">
        <f>ROUND(I183*H183,2)</f>
        <v>0</v>
      </c>
      <c r="K183" s="229" t="s">
        <v>1</v>
      </c>
      <c r="L183" s="44"/>
      <c r="M183" s="234" t="s">
        <v>1</v>
      </c>
      <c r="N183" s="235" t="s">
        <v>47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496</v>
      </c>
      <c r="AT183" s="238" t="s">
        <v>151</v>
      </c>
      <c r="AU183" s="238" t="s">
        <v>91</v>
      </c>
      <c r="AY183" s="17" t="s">
        <v>148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89</v>
      </c>
      <c r="BK183" s="239">
        <f>ROUND(I183*H183,2)</f>
        <v>0</v>
      </c>
      <c r="BL183" s="17" t="s">
        <v>496</v>
      </c>
      <c r="BM183" s="238" t="s">
        <v>1157</v>
      </c>
    </row>
    <row r="184" s="2" customFormat="1" ht="33" customHeight="1">
      <c r="A184" s="38"/>
      <c r="B184" s="39"/>
      <c r="C184" s="227" t="s">
        <v>629</v>
      </c>
      <c r="D184" s="227" t="s">
        <v>151</v>
      </c>
      <c r="E184" s="228" t="s">
        <v>1158</v>
      </c>
      <c r="F184" s="229" t="s">
        <v>1159</v>
      </c>
      <c r="G184" s="230" t="s">
        <v>1022</v>
      </c>
      <c r="H184" s="231">
        <v>1</v>
      </c>
      <c r="I184" s="232"/>
      <c r="J184" s="233">
        <f>ROUND(I184*H184,2)</f>
        <v>0</v>
      </c>
      <c r="K184" s="229" t="s">
        <v>1</v>
      </c>
      <c r="L184" s="44"/>
      <c r="M184" s="234" t="s">
        <v>1</v>
      </c>
      <c r="N184" s="235" t="s">
        <v>47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496</v>
      </c>
      <c r="AT184" s="238" t="s">
        <v>151</v>
      </c>
      <c r="AU184" s="238" t="s">
        <v>91</v>
      </c>
      <c r="AY184" s="17" t="s">
        <v>148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89</v>
      </c>
      <c r="BK184" s="239">
        <f>ROUND(I184*H184,2)</f>
        <v>0</v>
      </c>
      <c r="BL184" s="17" t="s">
        <v>496</v>
      </c>
      <c r="BM184" s="238" t="s">
        <v>1160</v>
      </c>
    </row>
    <row r="185" s="2" customFormat="1" ht="16.5" customHeight="1">
      <c r="A185" s="38"/>
      <c r="B185" s="39"/>
      <c r="C185" s="227" t="s">
        <v>633</v>
      </c>
      <c r="D185" s="227" t="s">
        <v>151</v>
      </c>
      <c r="E185" s="228" t="s">
        <v>1161</v>
      </c>
      <c r="F185" s="229" t="s">
        <v>1162</v>
      </c>
      <c r="G185" s="230" t="s">
        <v>1022</v>
      </c>
      <c r="H185" s="231">
        <v>1</v>
      </c>
      <c r="I185" s="232"/>
      <c r="J185" s="233">
        <f>ROUND(I185*H185,2)</f>
        <v>0</v>
      </c>
      <c r="K185" s="229" t="s">
        <v>1</v>
      </c>
      <c r="L185" s="44"/>
      <c r="M185" s="234" t="s">
        <v>1</v>
      </c>
      <c r="N185" s="235" t="s">
        <v>47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496</v>
      </c>
      <c r="AT185" s="238" t="s">
        <v>151</v>
      </c>
      <c r="AU185" s="238" t="s">
        <v>91</v>
      </c>
      <c r="AY185" s="17" t="s">
        <v>148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89</v>
      </c>
      <c r="BK185" s="239">
        <f>ROUND(I185*H185,2)</f>
        <v>0</v>
      </c>
      <c r="BL185" s="17" t="s">
        <v>496</v>
      </c>
      <c r="BM185" s="238" t="s">
        <v>1163</v>
      </c>
    </row>
    <row r="186" s="2" customFormat="1" ht="24.15" customHeight="1">
      <c r="A186" s="38"/>
      <c r="B186" s="39"/>
      <c r="C186" s="227" t="s">
        <v>637</v>
      </c>
      <c r="D186" s="227" t="s">
        <v>151</v>
      </c>
      <c r="E186" s="228" t="s">
        <v>1164</v>
      </c>
      <c r="F186" s="229" t="s">
        <v>1165</v>
      </c>
      <c r="G186" s="230" t="s">
        <v>220</v>
      </c>
      <c r="H186" s="231">
        <v>20</v>
      </c>
      <c r="I186" s="232"/>
      <c r="J186" s="233">
        <f>ROUND(I186*H186,2)</f>
        <v>0</v>
      </c>
      <c r="K186" s="229" t="s">
        <v>1</v>
      </c>
      <c r="L186" s="44"/>
      <c r="M186" s="234" t="s">
        <v>1</v>
      </c>
      <c r="N186" s="235" t="s">
        <v>47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496</v>
      </c>
      <c r="AT186" s="238" t="s">
        <v>151</v>
      </c>
      <c r="AU186" s="238" t="s">
        <v>91</v>
      </c>
      <c r="AY186" s="17" t="s">
        <v>148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89</v>
      </c>
      <c r="BK186" s="239">
        <f>ROUND(I186*H186,2)</f>
        <v>0</v>
      </c>
      <c r="BL186" s="17" t="s">
        <v>496</v>
      </c>
      <c r="BM186" s="238" t="s">
        <v>1166</v>
      </c>
    </row>
    <row r="187" s="2" customFormat="1" ht="16.5" customHeight="1">
      <c r="A187" s="38"/>
      <c r="B187" s="39"/>
      <c r="C187" s="227" t="s">
        <v>641</v>
      </c>
      <c r="D187" s="227" t="s">
        <v>151</v>
      </c>
      <c r="E187" s="228" t="s">
        <v>1167</v>
      </c>
      <c r="F187" s="229" t="s">
        <v>1168</v>
      </c>
      <c r="G187" s="230" t="s">
        <v>195</v>
      </c>
      <c r="H187" s="231">
        <v>0.023</v>
      </c>
      <c r="I187" s="232"/>
      <c r="J187" s="233">
        <f>ROUND(I187*H187,2)</f>
        <v>0</v>
      </c>
      <c r="K187" s="229" t="s">
        <v>1</v>
      </c>
      <c r="L187" s="44"/>
      <c r="M187" s="234" t="s">
        <v>1</v>
      </c>
      <c r="N187" s="235" t="s">
        <v>47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496</v>
      </c>
      <c r="AT187" s="238" t="s">
        <v>151</v>
      </c>
      <c r="AU187" s="238" t="s">
        <v>91</v>
      </c>
      <c r="AY187" s="17" t="s">
        <v>148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89</v>
      </c>
      <c r="BK187" s="239">
        <f>ROUND(I187*H187,2)</f>
        <v>0</v>
      </c>
      <c r="BL187" s="17" t="s">
        <v>496</v>
      </c>
      <c r="BM187" s="238" t="s">
        <v>1169</v>
      </c>
    </row>
    <row r="188" s="2" customFormat="1" ht="21.75" customHeight="1">
      <c r="A188" s="38"/>
      <c r="B188" s="39"/>
      <c r="C188" s="227" t="s">
        <v>645</v>
      </c>
      <c r="D188" s="227" t="s">
        <v>151</v>
      </c>
      <c r="E188" s="228" t="s">
        <v>1170</v>
      </c>
      <c r="F188" s="229" t="s">
        <v>1171</v>
      </c>
      <c r="G188" s="230" t="s">
        <v>195</v>
      </c>
      <c r="H188" s="231">
        <v>0.14899999999999999</v>
      </c>
      <c r="I188" s="232"/>
      <c r="J188" s="233">
        <f>ROUND(I188*H188,2)</f>
        <v>0</v>
      </c>
      <c r="K188" s="229" t="s">
        <v>1</v>
      </c>
      <c r="L188" s="44"/>
      <c r="M188" s="234" t="s">
        <v>1</v>
      </c>
      <c r="N188" s="235" t="s">
        <v>47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496</v>
      </c>
      <c r="AT188" s="238" t="s">
        <v>151</v>
      </c>
      <c r="AU188" s="238" t="s">
        <v>91</v>
      </c>
      <c r="AY188" s="17" t="s">
        <v>148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89</v>
      </c>
      <c r="BK188" s="239">
        <f>ROUND(I188*H188,2)</f>
        <v>0</v>
      </c>
      <c r="BL188" s="17" t="s">
        <v>496</v>
      </c>
      <c r="BM188" s="238" t="s">
        <v>1172</v>
      </c>
    </row>
    <row r="189" s="2" customFormat="1" ht="49.92" customHeight="1">
      <c r="A189" s="38"/>
      <c r="B189" s="39"/>
      <c r="C189" s="40"/>
      <c r="D189" s="40"/>
      <c r="E189" s="215" t="s">
        <v>253</v>
      </c>
      <c r="F189" s="215" t="s">
        <v>254</v>
      </c>
      <c r="G189" s="40"/>
      <c r="H189" s="40"/>
      <c r="I189" s="40"/>
      <c r="J189" s="200">
        <f>BK189</f>
        <v>0</v>
      </c>
      <c r="K189" s="40"/>
      <c r="L189" s="44"/>
      <c r="M189" s="273"/>
      <c r="N189" s="274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81</v>
      </c>
      <c r="AU189" s="17" t="s">
        <v>82</v>
      </c>
      <c r="AY189" s="17" t="s">
        <v>255</v>
      </c>
      <c r="BK189" s="239">
        <f>SUM(BK190:BK194)</f>
        <v>0</v>
      </c>
    </row>
    <row r="190" s="2" customFormat="1" ht="16.32" customHeight="1">
      <c r="A190" s="38"/>
      <c r="B190" s="39"/>
      <c r="C190" s="275" t="s">
        <v>1</v>
      </c>
      <c r="D190" s="275" t="s">
        <v>151</v>
      </c>
      <c r="E190" s="276" t="s">
        <v>1</v>
      </c>
      <c r="F190" s="277" t="s">
        <v>1</v>
      </c>
      <c r="G190" s="278" t="s">
        <v>1</v>
      </c>
      <c r="H190" s="279"/>
      <c r="I190" s="280"/>
      <c r="J190" s="281">
        <f>BK190</f>
        <v>0</v>
      </c>
      <c r="K190" s="282"/>
      <c r="L190" s="44"/>
      <c r="M190" s="283" t="s">
        <v>1</v>
      </c>
      <c r="N190" s="284" t="s">
        <v>47</v>
      </c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255</v>
      </c>
      <c r="AU190" s="17" t="s">
        <v>89</v>
      </c>
      <c r="AY190" s="17" t="s">
        <v>255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89</v>
      </c>
      <c r="BK190" s="239">
        <f>I190*H190</f>
        <v>0</v>
      </c>
    </row>
    <row r="191" s="2" customFormat="1" ht="16.32" customHeight="1">
      <c r="A191" s="38"/>
      <c r="B191" s="39"/>
      <c r="C191" s="275" t="s">
        <v>1</v>
      </c>
      <c r="D191" s="275" t="s">
        <v>151</v>
      </c>
      <c r="E191" s="276" t="s">
        <v>1</v>
      </c>
      <c r="F191" s="277" t="s">
        <v>1</v>
      </c>
      <c r="G191" s="278" t="s">
        <v>1</v>
      </c>
      <c r="H191" s="279"/>
      <c r="I191" s="280"/>
      <c r="J191" s="281">
        <f>BK191</f>
        <v>0</v>
      </c>
      <c r="K191" s="282"/>
      <c r="L191" s="44"/>
      <c r="M191" s="283" t="s">
        <v>1</v>
      </c>
      <c r="N191" s="284" t="s">
        <v>47</v>
      </c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255</v>
      </c>
      <c r="AU191" s="17" t="s">
        <v>89</v>
      </c>
      <c r="AY191" s="17" t="s">
        <v>255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89</v>
      </c>
      <c r="BK191" s="239">
        <f>I191*H191</f>
        <v>0</v>
      </c>
    </row>
    <row r="192" s="2" customFormat="1" ht="16.32" customHeight="1">
      <c r="A192" s="38"/>
      <c r="B192" s="39"/>
      <c r="C192" s="275" t="s">
        <v>1</v>
      </c>
      <c r="D192" s="275" t="s">
        <v>151</v>
      </c>
      <c r="E192" s="276" t="s">
        <v>1</v>
      </c>
      <c r="F192" s="277" t="s">
        <v>1</v>
      </c>
      <c r="G192" s="278" t="s">
        <v>1</v>
      </c>
      <c r="H192" s="279"/>
      <c r="I192" s="280"/>
      <c r="J192" s="281">
        <f>BK192</f>
        <v>0</v>
      </c>
      <c r="K192" s="282"/>
      <c r="L192" s="44"/>
      <c r="M192" s="283" t="s">
        <v>1</v>
      </c>
      <c r="N192" s="284" t="s">
        <v>47</v>
      </c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255</v>
      </c>
      <c r="AU192" s="17" t="s">
        <v>89</v>
      </c>
      <c r="AY192" s="17" t="s">
        <v>255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89</v>
      </c>
      <c r="BK192" s="239">
        <f>I192*H192</f>
        <v>0</v>
      </c>
    </row>
    <row r="193" s="2" customFormat="1" ht="16.32" customHeight="1">
      <c r="A193" s="38"/>
      <c r="B193" s="39"/>
      <c r="C193" s="275" t="s">
        <v>1</v>
      </c>
      <c r="D193" s="275" t="s">
        <v>151</v>
      </c>
      <c r="E193" s="276" t="s">
        <v>1</v>
      </c>
      <c r="F193" s="277" t="s">
        <v>1</v>
      </c>
      <c r="G193" s="278" t="s">
        <v>1</v>
      </c>
      <c r="H193" s="279"/>
      <c r="I193" s="280"/>
      <c r="J193" s="281">
        <f>BK193</f>
        <v>0</v>
      </c>
      <c r="K193" s="282"/>
      <c r="L193" s="44"/>
      <c r="M193" s="283" t="s">
        <v>1</v>
      </c>
      <c r="N193" s="284" t="s">
        <v>47</v>
      </c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255</v>
      </c>
      <c r="AU193" s="17" t="s">
        <v>89</v>
      </c>
      <c r="AY193" s="17" t="s">
        <v>255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89</v>
      </c>
      <c r="BK193" s="239">
        <f>I193*H193</f>
        <v>0</v>
      </c>
    </row>
    <row r="194" s="2" customFormat="1" ht="16.32" customHeight="1">
      <c r="A194" s="38"/>
      <c r="B194" s="39"/>
      <c r="C194" s="275" t="s">
        <v>1</v>
      </c>
      <c r="D194" s="275" t="s">
        <v>151</v>
      </c>
      <c r="E194" s="276" t="s">
        <v>1</v>
      </c>
      <c r="F194" s="277" t="s">
        <v>1</v>
      </c>
      <c r="G194" s="278" t="s">
        <v>1</v>
      </c>
      <c r="H194" s="279"/>
      <c r="I194" s="280"/>
      <c r="J194" s="281">
        <f>BK194</f>
        <v>0</v>
      </c>
      <c r="K194" s="282"/>
      <c r="L194" s="44"/>
      <c r="M194" s="283" t="s">
        <v>1</v>
      </c>
      <c r="N194" s="284" t="s">
        <v>47</v>
      </c>
      <c r="O194" s="285"/>
      <c r="P194" s="285"/>
      <c r="Q194" s="285"/>
      <c r="R194" s="285"/>
      <c r="S194" s="285"/>
      <c r="T194" s="286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255</v>
      </c>
      <c r="AU194" s="17" t="s">
        <v>89</v>
      </c>
      <c r="AY194" s="17" t="s">
        <v>255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89</v>
      </c>
      <c r="BK194" s="239">
        <f>I194*H194</f>
        <v>0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RkfpiL6+ve+cPssdBh9W4oI1Hvu4PFKgUMkISTk6Mj8Py5kOl1pmk0A/LX6ehHHMbWEY5y3cz2fxPIUiV8fsjA==" hashValue="JDUjRTYPOtbndpoGsf2HvZ2izjn61DqgcgpHeY80oOH6UyJJkmH29EJqR7H4QJDjvG86dH7BsefWI8RFcy5obw==" algorithmName="SHA-512" password="CC35"/>
  <autoFilter ref="C123:K19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dataValidations count="2">
    <dataValidation type="list" allowBlank="1" showInputMessage="1" showErrorMessage="1" error="Povoleny jsou hodnoty K, M." sqref="D190:D195">
      <formula1>"K, M"</formula1>
    </dataValidation>
    <dataValidation type="list" allowBlank="1" showInputMessage="1" showErrorMessage="1" error="Povoleny jsou hodnoty základní, snížená, zákl. přenesená, sníž. přenesená, nulová." sqref="N190:N19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1173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26. 5. 2023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0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37</v>
      </c>
      <c r="E23" s="38"/>
      <c r="F23" s="38"/>
      <c r="G23" s="38"/>
      <c r="H23" s="38"/>
      <c r="I23" s="150" t="s">
        <v>25</v>
      </c>
      <c r="J23" s="141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39</v>
      </c>
      <c r="F24" s="38"/>
      <c r="G24" s="38"/>
      <c r="H24" s="38"/>
      <c r="I24" s="150" t="s">
        <v>28</v>
      </c>
      <c r="J24" s="141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42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44</v>
      </c>
      <c r="G32" s="38"/>
      <c r="H32" s="38"/>
      <c r="I32" s="161" t="s">
        <v>43</v>
      </c>
      <c r="J32" s="161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50" t="s">
        <v>47</v>
      </c>
      <c r="F33" s="163">
        <f>ROUND((ROUND((SUM(BE120:BE154)),  2) + SUM(BE156:BE160)), 2)</f>
        <v>0</v>
      </c>
      <c r="G33" s="38"/>
      <c r="H33" s="38"/>
      <c r="I33" s="164">
        <v>0.20999999999999999</v>
      </c>
      <c r="J33" s="163">
        <f>ROUND((ROUND(((SUM(BE120:BE154))*I33),  2) + (SUM(BE156:BE160)*I33)),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48</v>
      </c>
      <c r="F34" s="163">
        <f>ROUND((ROUND((SUM(BF120:BF154)),  2) + SUM(BF156:BF160)), 2)</f>
        <v>0</v>
      </c>
      <c r="G34" s="38"/>
      <c r="H34" s="38"/>
      <c r="I34" s="164">
        <v>0.14999999999999999</v>
      </c>
      <c r="J34" s="163">
        <f>ROUND((ROUND(((SUM(BF120:BF154))*I34),  2) + (SUM(BF156:BF160)*I34)),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49</v>
      </c>
      <c r="F35" s="163">
        <f>ROUND((ROUND((SUM(BG120:BG154)),  2) + SUM(BG156:BG160)),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50</v>
      </c>
      <c r="F36" s="163">
        <f>ROUND((ROUND((SUM(BH120:BH154)),  2) + SUM(BH156:BH160)),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51</v>
      </c>
      <c r="F37" s="163">
        <f>ROUND((ROUND((SUM(BI120:BI154)),  2) + SUM(BI156:BI160)),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VZT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Řečkovice</v>
      </c>
      <c r="G89" s="40"/>
      <c r="H89" s="40"/>
      <c r="I89" s="32" t="s">
        <v>22</v>
      </c>
      <c r="J89" s="79" t="str">
        <f>IF(J12="","",J12)</f>
        <v>26. 5. 2023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Brno-Řečkovice</v>
      </c>
      <c r="G91" s="40"/>
      <c r="H91" s="40"/>
      <c r="I91" s="32" t="s">
        <v>32</v>
      </c>
      <c r="J91" s="36" t="str">
        <f>E21</f>
        <v>A-plus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266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1174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1175</v>
      </c>
      <c r="E99" s="196"/>
      <c r="F99" s="196"/>
      <c r="G99" s="196"/>
      <c r="H99" s="196"/>
      <c r="I99" s="196"/>
      <c r="J99" s="197">
        <f>J140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1.84" customHeight="1">
      <c r="A100" s="9"/>
      <c r="B100" s="188"/>
      <c r="C100" s="189"/>
      <c r="D100" s="199" t="s">
        <v>132</v>
      </c>
      <c r="E100" s="189"/>
      <c r="F100" s="189"/>
      <c r="G100" s="189"/>
      <c r="H100" s="189"/>
      <c r="I100" s="189"/>
      <c r="J100" s="200">
        <f>J155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GYREC - modernizace kotelny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04 - VZT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Řečkovice</v>
      </c>
      <c r="G114" s="40"/>
      <c r="H114" s="40"/>
      <c r="I114" s="32" t="s">
        <v>22</v>
      </c>
      <c r="J114" s="79" t="str">
        <f>IF(J12="","",J12)</f>
        <v>26. 5. 2023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Gymnázium Brno-Řečkovice</v>
      </c>
      <c r="G116" s="40"/>
      <c r="H116" s="40"/>
      <c r="I116" s="32" t="s">
        <v>32</v>
      </c>
      <c r="J116" s="36" t="str">
        <f>E21</f>
        <v>A-plus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37</v>
      </c>
      <c r="J117" s="36" t="str">
        <f>E24</f>
        <v>STAGA stavební agentura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1"/>
      <c r="B119" s="202"/>
      <c r="C119" s="203" t="s">
        <v>134</v>
      </c>
      <c r="D119" s="204" t="s">
        <v>67</v>
      </c>
      <c r="E119" s="204" t="s">
        <v>63</v>
      </c>
      <c r="F119" s="204" t="s">
        <v>64</v>
      </c>
      <c r="G119" s="204" t="s">
        <v>135</v>
      </c>
      <c r="H119" s="204" t="s">
        <v>136</v>
      </c>
      <c r="I119" s="204" t="s">
        <v>137</v>
      </c>
      <c r="J119" s="204" t="s">
        <v>122</v>
      </c>
      <c r="K119" s="205" t="s">
        <v>138</v>
      </c>
      <c r="L119" s="206"/>
      <c r="M119" s="100" t="s">
        <v>1</v>
      </c>
      <c r="N119" s="101" t="s">
        <v>46</v>
      </c>
      <c r="O119" s="101" t="s">
        <v>139</v>
      </c>
      <c r="P119" s="101" t="s">
        <v>140</v>
      </c>
      <c r="Q119" s="101" t="s">
        <v>141</v>
      </c>
      <c r="R119" s="101" t="s">
        <v>142</v>
      </c>
      <c r="S119" s="101" t="s">
        <v>143</v>
      </c>
      <c r="T119" s="102" t="s">
        <v>144</v>
      </c>
      <c r="U119" s="201"/>
      <c r="V119" s="201"/>
      <c r="W119" s="201"/>
      <c r="X119" s="201"/>
      <c r="Y119" s="201"/>
      <c r="Z119" s="201"/>
      <c r="AA119" s="201"/>
      <c r="AB119" s="201"/>
      <c r="AC119" s="201"/>
      <c r="AD119" s="201"/>
      <c r="AE119" s="201"/>
    </row>
    <row r="120" s="2" customFormat="1" ht="22.8" customHeight="1">
      <c r="A120" s="38"/>
      <c r="B120" s="39"/>
      <c r="C120" s="107" t="s">
        <v>145</v>
      </c>
      <c r="D120" s="40"/>
      <c r="E120" s="40"/>
      <c r="F120" s="40"/>
      <c r="G120" s="40"/>
      <c r="H120" s="40"/>
      <c r="I120" s="40"/>
      <c r="J120" s="207">
        <f>BK120</f>
        <v>0</v>
      </c>
      <c r="K120" s="40"/>
      <c r="L120" s="44"/>
      <c r="M120" s="103"/>
      <c r="N120" s="208"/>
      <c r="O120" s="104"/>
      <c r="P120" s="209">
        <f>P121+P155</f>
        <v>0</v>
      </c>
      <c r="Q120" s="104"/>
      <c r="R120" s="209">
        <f>R121+R155</f>
        <v>0</v>
      </c>
      <c r="S120" s="104"/>
      <c r="T120" s="210">
        <f>T121+T155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81</v>
      </c>
      <c r="AU120" s="17" t="s">
        <v>124</v>
      </c>
      <c r="BK120" s="211">
        <f>BK121+BK155</f>
        <v>0</v>
      </c>
    </row>
    <row r="121" s="12" customFormat="1" ht="25.92" customHeight="1">
      <c r="A121" s="12"/>
      <c r="B121" s="212"/>
      <c r="C121" s="213"/>
      <c r="D121" s="214" t="s">
        <v>81</v>
      </c>
      <c r="E121" s="215" t="s">
        <v>473</v>
      </c>
      <c r="F121" s="215" t="s">
        <v>474</v>
      </c>
      <c r="G121" s="213"/>
      <c r="H121" s="213"/>
      <c r="I121" s="216"/>
      <c r="J121" s="200">
        <f>BK121</f>
        <v>0</v>
      </c>
      <c r="K121" s="213"/>
      <c r="L121" s="217"/>
      <c r="M121" s="218"/>
      <c r="N121" s="219"/>
      <c r="O121" s="219"/>
      <c r="P121" s="220">
        <f>P122+P140</f>
        <v>0</v>
      </c>
      <c r="Q121" s="219"/>
      <c r="R121" s="220">
        <f>R122+R140</f>
        <v>0</v>
      </c>
      <c r="S121" s="219"/>
      <c r="T121" s="221">
        <f>T122+T140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2" t="s">
        <v>156</v>
      </c>
      <c r="AT121" s="223" t="s">
        <v>81</v>
      </c>
      <c r="AU121" s="223" t="s">
        <v>82</v>
      </c>
      <c r="AY121" s="222" t="s">
        <v>148</v>
      </c>
      <c r="BK121" s="224">
        <f>BK122+BK140</f>
        <v>0</v>
      </c>
    </row>
    <row r="122" s="12" customFormat="1" ht="22.8" customHeight="1">
      <c r="A122" s="12"/>
      <c r="B122" s="212"/>
      <c r="C122" s="213"/>
      <c r="D122" s="214" t="s">
        <v>81</v>
      </c>
      <c r="E122" s="225" t="s">
        <v>491</v>
      </c>
      <c r="F122" s="225" t="s">
        <v>1176</v>
      </c>
      <c r="G122" s="213"/>
      <c r="H122" s="213"/>
      <c r="I122" s="216"/>
      <c r="J122" s="226">
        <f>BK122</f>
        <v>0</v>
      </c>
      <c r="K122" s="213"/>
      <c r="L122" s="217"/>
      <c r="M122" s="218"/>
      <c r="N122" s="219"/>
      <c r="O122" s="219"/>
      <c r="P122" s="220">
        <f>SUM(P123:P139)</f>
        <v>0</v>
      </c>
      <c r="Q122" s="219"/>
      <c r="R122" s="220">
        <f>SUM(R123:R139)</f>
        <v>0</v>
      </c>
      <c r="S122" s="219"/>
      <c r="T122" s="221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156</v>
      </c>
      <c r="AT122" s="223" t="s">
        <v>81</v>
      </c>
      <c r="AU122" s="223" t="s">
        <v>89</v>
      </c>
      <c r="AY122" s="222" t="s">
        <v>148</v>
      </c>
      <c r="BK122" s="224">
        <f>SUM(BK123:BK139)</f>
        <v>0</v>
      </c>
    </row>
    <row r="123" s="2" customFormat="1" ht="16.5" customHeight="1">
      <c r="A123" s="38"/>
      <c r="B123" s="39"/>
      <c r="C123" s="227" t="s">
        <v>89</v>
      </c>
      <c r="D123" s="227" t="s">
        <v>151</v>
      </c>
      <c r="E123" s="228" t="s">
        <v>1177</v>
      </c>
      <c r="F123" s="229" t="s">
        <v>1178</v>
      </c>
      <c r="G123" s="230" t="s">
        <v>495</v>
      </c>
      <c r="H123" s="231">
        <v>1</v>
      </c>
      <c r="I123" s="232"/>
      <c r="J123" s="233">
        <f>ROUND(I123*H123,2)</f>
        <v>0</v>
      </c>
      <c r="K123" s="229" t="s">
        <v>1</v>
      </c>
      <c r="L123" s="44"/>
      <c r="M123" s="234" t="s">
        <v>1</v>
      </c>
      <c r="N123" s="235" t="s">
        <v>47</v>
      </c>
      <c r="O123" s="91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496</v>
      </c>
      <c r="AT123" s="238" t="s">
        <v>151</v>
      </c>
      <c r="AU123" s="238" t="s">
        <v>91</v>
      </c>
      <c r="AY123" s="17" t="s">
        <v>148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89</v>
      </c>
      <c r="BK123" s="239">
        <f>ROUND(I123*H123,2)</f>
        <v>0</v>
      </c>
      <c r="BL123" s="17" t="s">
        <v>496</v>
      </c>
      <c r="BM123" s="238" t="s">
        <v>1179</v>
      </c>
    </row>
    <row r="124" s="2" customFormat="1">
      <c r="A124" s="38"/>
      <c r="B124" s="39"/>
      <c r="C124" s="40"/>
      <c r="D124" s="242" t="s">
        <v>534</v>
      </c>
      <c r="E124" s="40"/>
      <c r="F124" s="298" t="s">
        <v>1180</v>
      </c>
      <c r="G124" s="40"/>
      <c r="H124" s="40"/>
      <c r="I124" s="299"/>
      <c r="J124" s="40"/>
      <c r="K124" s="40"/>
      <c r="L124" s="44"/>
      <c r="M124" s="273"/>
      <c r="N124" s="274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534</v>
      </c>
      <c r="AU124" s="17" t="s">
        <v>91</v>
      </c>
    </row>
    <row r="125" s="2" customFormat="1" ht="16.5" customHeight="1">
      <c r="A125" s="38"/>
      <c r="B125" s="39"/>
      <c r="C125" s="227" t="s">
        <v>91</v>
      </c>
      <c r="D125" s="227" t="s">
        <v>151</v>
      </c>
      <c r="E125" s="228" t="s">
        <v>1181</v>
      </c>
      <c r="F125" s="229" t="s">
        <v>1182</v>
      </c>
      <c r="G125" s="230" t="s">
        <v>495</v>
      </c>
      <c r="H125" s="231">
        <v>2</v>
      </c>
      <c r="I125" s="232"/>
      <c r="J125" s="233">
        <f>ROUND(I125*H125,2)</f>
        <v>0</v>
      </c>
      <c r="K125" s="229" t="s">
        <v>1</v>
      </c>
      <c r="L125" s="44"/>
      <c r="M125" s="234" t="s">
        <v>1</v>
      </c>
      <c r="N125" s="235" t="s">
        <v>47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496</v>
      </c>
      <c r="AT125" s="238" t="s">
        <v>151</v>
      </c>
      <c r="AU125" s="238" t="s">
        <v>91</v>
      </c>
      <c r="AY125" s="17" t="s">
        <v>148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89</v>
      </c>
      <c r="BK125" s="239">
        <f>ROUND(I125*H125,2)</f>
        <v>0</v>
      </c>
      <c r="BL125" s="17" t="s">
        <v>496</v>
      </c>
      <c r="BM125" s="238" t="s">
        <v>1183</v>
      </c>
    </row>
    <row r="126" s="2" customFormat="1" ht="16.5" customHeight="1">
      <c r="A126" s="38"/>
      <c r="B126" s="39"/>
      <c r="C126" s="227" t="s">
        <v>165</v>
      </c>
      <c r="D126" s="227" t="s">
        <v>151</v>
      </c>
      <c r="E126" s="228" t="s">
        <v>1184</v>
      </c>
      <c r="F126" s="229" t="s">
        <v>1185</v>
      </c>
      <c r="G126" s="230" t="s">
        <v>495</v>
      </c>
      <c r="H126" s="231">
        <v>1</v>
      </c>
      <c r="I126" s="232"/>
      <c r="J126" s="233">
        <f>ROUND(I126*H126,2)</f>
        <v>0</v>
      </c>
      <c r="K126" s="229" t="s">
        <v>1</v>
      </c>
      <c r="L126" s="44"/>
      <c r="M126" s="234" t="s">
        <v>1</v>
      </c>
      <c r="N126" s="235" t="s">
        <v>47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496</v>
      </c>
      <c r="AT126" s="238" t="s">
        <v>151</v>
      </c>
      <c r="AU126" s="238" t="s">
        <v>91</v>
      </c>
      <c r="AY126" s="17" t="s">
        <v>148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89</v>
      </c>
      <c r="BK126" s="239">
        <f>ROUND(I126*H126,2)</f>
        <v>0</v>
      </c>
      <c r="BL126" s="17" t="s">
        <v>496</v>
      </c>
      <c r="BM126" s="238" t="s">
        <v>1186</v>
      </c>
    </row>
    <row r="127" s="2" customFormat="1" ht="16.5" customHeight="1">
      <c r="A127" s="38"/>
      <c r="B127" s="39"/>
      <c r="C127" s="227" t="s">
        <v>156</v>
      </c>
      <c r="D127" s="227" t="s">
        <v>151</v>
      </c>
      <c r="E127" s="228" t="s">
        <v>1187</v>
      </c>
      <c r="F127" s="229" t="s">
        <v>1188</v>
      </c>
      <c r="G127" s="230" t="s">
        <v>495</v>
      </c>
      <c r="H127" s="231">
        <v>1</v>
      </c>
      <c r="I127" s="232"/>
      <c r="J127" s="233">
        <f>ROUND(I127*H127,2)</f>
        <v>0</v>
      </c>
      <c r="K127" s="229" t="s">
        <v>1</v>
      </c>
      <c r="L127" s="44"/>
      <c r="M127" s="234" t="s">
        <v>1</v>
      </c>
      <c r="N127" s="235" t="s">
        <v>47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496</v>
      </c>
      <c r="AT127" s="238" t="s">
        <v>151</v>
      </c>
      <c r="AU127" s="238" t="s">
        <v>91</v>
      </c>
      <c r="AY127" s="17" t="s">
        <v>148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89</v>
      </c>
      <c r="BK127" s="239">
        <f>ROUND(I127*H127,2)</f>
        <v>0</v>
      </c>
      <c r="BL127" s="17" t="s">
        <v>496</v>
      </c>
      <c r="BM127" s="238" t="s">
        <v>1189</v>
      </c>
    </row>
    <row r="128" s="2" customFormat="1" ht="16.5" customHeight="1">
      <c r="A128" s="38"/>
      <c r="B128" s="39"/>
      <c r="C128" s="227" t="s">
        <v>177</v>
      </c>
      <c r="D128" s="227" t="s">
        <v>151</v>
      </c>
      <c r="E128" s="228" t="s">
        <v>1190</v>
      </c>
      <c r="F128" s="229" t="s">
        <v>1191</v>
      </c>
      <c r="G128" s="230" t="s">
        <v>495</v>
      </c>
      <c r="H128" s="231">
        <v>1</v>
      </c>
      <c r="I128" s="232"/>
      <c r="J128" s="233">
        <f>ROUND(I128*H128,2)</f>
        <v>0</v>
      </c>
      <c r="K128" s="229" t="s">
        <v>1</v>
      </c>
      <c r="L128" s="44"/>
      <c r="M128" s="234" t="s">
        <v>1</v>
      </c>
      <c r="N128" s="235" t="s">
        <v>47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496</v>
      </c>
      <c r="AT128" s="238" t="s">
        <v>151</v>
      </c>
      <c r="AU128" s="238" t="s">
        <v>91</v>
      </c>
      <c r="AY128" s="17" t="s">
        <v>148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89</v>
      </c>
      <c r="BK128" s="239">
        <f>ROUND(I128*H128,2)</f>
        <v>0</v>
      </c>
      <c r="BL128" s="17" t="s">
        <v>496</v>
      </c>
      <c r="BM128" s="238" t="s">
        <v>1192</v>
      </c>
    </row>
    <row r="129" s="2" customFormat="1" ht="24.15" customHeight="1">
      <c r="A129" s="38"/>
      <c r="B129" s="39"/>
      <c r="C129" s="227" t="s">
        <v>182</v>
      </c>
      <c r="D129" s="227" t="s">
        <v>151</v>
      </c>
      <c r="E129" s="228" t="s">
        <v>1193</v>
      </c>
      <c r="F129" s="229" t="s">
        <v>1194</v>
      </c>
      <c r="G129" s="230" t="s">
        <v>495</v>
      </c>
      <c r="H129" s="231">
        <v>1</v>
      </c>
      <c r="I129" s="232"/>
      <c r="J129" s="233">
        <f>ROUND(I129*H129,2)</f>
        <v>0</v>
      </c>
      <c r="K129" s="229" t="s">
        <v>1</v>
      </c>
      <c r="L129" s="44"/>
      <c r="M129" s="234" t="s">
        <v>1</v>
      </c>
      <c r="N129" s="235" t="s">
        <v>47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496</v>
      </c>
      <c r="AT129" s="238" t="s">
        <v>151</v>
      </c>
      <c r="AU129" s="238" t="s">
        <v>91</v>
      </c>
      <c r="AY129" s="17" t="s">
        <v>148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89</v>
      </c>
      <c r="BK129" s="239">
        <f>ROUND(I129*H129,2)</f>
        <v>0</v>
      </c>
      <c r="BL129" s="17" t="s">
        <v>496</v>
      </c>
      <c r="BM129" s="238" t="s">
        <v>1195</v>
      </c>
    </row>
    <row r="130" s="2" customFormat="1" ht="16.5" customHeight="1">
      <c r="A130" s="38"/>
      <c r="B130" s="39"/>
      <c r="C130" s="227" t="s">
        <v>192</v>
      </c>
      <c r="D130" s="227" t="s">
        <v>151</v>
      </c>
      <c r="E130" s="228" t="s">
        <v>1196</v>
      </c>
      <c r="F130" s="229" t="s">
        <v>1197</v>
      </c>
      <c r="G130" s="230" t="s">
        <v>495</v>
      </c>
      <c r="H130" s="231">
        <v>1</v>
      </c>
      <c r="I130" s="232"/>
      <c r="J130" s="233">
        <f>ROUND(I130*H130,2)</f>
        <v>0</v>
      </c>
      <c r="K130" s="229" t="s">
        <v>1</v>
      </c>
      <c r="L130" s="44"/>
      <c r="M130" s="234" t="s">
        <v>1</v>
      </c>
      <c r="N130" s="235" t="s">
        <v>47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496</v>
      </c>
      <c r="AT130" s="238" t="s">
        <v>151</v>
      </c>
      <c r="AU130" s="238" t="s">
        <v>91</v>
      </c>
      <c r="AY130" s="17" t="s">
        <v>148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89</v>
      </c>
      <c r="BK130" s="239">
        <f>ROUND(I130*H130,2)</f>
        <v>0</v>
      </c>
      <c r="BL130" s="17" t="s">
        <v>496</v>
      </c>
      <c r="BM130" s="238" t="s">
        <v>1198</v>
      </c>
    </row>
    <row r="131" s="2" customFormat="1" ht="16.5" customHeight="1">
      <c r="A131" s="38"/>
      <c r="B131" s="39"/>
      <c r="C131" s="227" t="s">
        <v>197</v>
      </c>
      <c r="D131" s="227" t="s">
        <v>151</v>
      </c>
      <c r="E131" s="228" t="s">
        <v>1199</v>
      </c>
      <c r="F131" s="229" t="s">
        <v>1200</v>
      </c>
      <c r="G131" s="230" t="s">
        <v>495</v>
      </c>
      <c r="H131" s="231">
        <v>1</v>
      </c>
      <c r="I131" s="232"/>
      <c r="J131" s="233">
        <f>ROUND(I131*H131,2)</f>
        <v>0</v>
      </c>
      <c r="K131" s="229" t="s">
        <v>1</v>
      </c>
      <c r="L131" s="44"/>
      <c r="M131" s="234" t="s">
        <v>1</v>
      </c>
      <c r="N131" s="235" t="s">
        <v>47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496</v>
      </c>
      <c r="AT131" s="238" t="s">
        <v>151</v>
      </c>
      <c r="AU131" s="238" t="s">
        <v>91</v>
      </c>
      <c r="AY131" s="17" t="s">
        <v>148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89</v>
      </c>
      <c r="BK131" s="239">
        <f>ROUND(I131*H131,2)</f>
        <v>0</v>
      </c>
      <c r="BL131" s="17" t="s">
        <v>496</v>
      </c>
      <c r="BM131" s="238" t="s">
        <v>1201</v>
      </c>
    </row>
    <row r="132" s="2" customFormat="1" ht="24.15" customHeight="1">
      <c r="A132" s="38"/>
      <c r="B132" s="39"/>
      <c r="C132" s="227" t="s">
        <v>149</v>
      </c>
      <c r="D132" s="227" t="s">
        <v>151</v>
      </c>
      <c r="E132" s="228" t="s">
        <v>1202</v>
      </c>
      <c r="F132" s="229" t="s">
        <v>1203</v>
      </c>
      <c r="G132" s="230" t="s">
        <v>495</v>
      </c>
      <c r="H132" s="231">
        <v>1</v>
      </c>
      <c r="I132" s="232"/>
      <c r="J132" s="233">
        <f>ROUND(I132*H132,2)</f>
        <v>0</v>
      </c>
      <c r="K132" s="229" t="s">
        <v>1</v>
      </c>
      <c r="L132" s="44"/>
      <c r="M132" s="234" t="s">
        <v>1</v>
      </c>
      <c r="N132" s="235" t="s">
        <v>47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496</v>
      </c>
      <c r="AT132" s="238" t="s">
        <v>151</v>
      </c>
      <c r="AU132" s="238" t="s">
        <v>91</v>
      </c>
      <c r="AY132" s="17" t="s">
        <v>148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89</v>
      </c>
      <c r="BK132" s="239">
        <f>ROUND(I132*H132,2)</f>
        <v>0</v>
      </c>
      <c r="BL132" s="17" t="s">
        <v>496</v>
      </c>
      <c r="BM132" s="238" t="s">
        <v>1204</v>
      </c>
    </row>
    <row r="133" s="2" customFormat="1" ht="24.15" customHeight="1">
      <c r="A133" s="38"/>
      <c r="B133" s="39"/>
      <c r="C133" s="227" t="s">
        <v>204</v>
      </c>
      <c r="D133" s="227" t="s">
        <v>151</v>
      </c>
      <c r="E133" s="228" t="s">
        <v>1205</v>
      </c>
      <c r="F133" s="229" t="s">
        <v>1206</v>
      </c>
      <c r="G133" s="230" t="s">
        <v>495</v>
      </c>
      <c r="H133" s="231">
        <v>1</v>
      </c>
      <c r="I133" s="232"/>
      <c r="J133" s="233">
        <f>ROUND(I133*H133,2)</f>
        <v>0</v>
      </c>
      <c r="K133" s="229" t="s">
        <v>1</v>
      </c>
      <c r="L133" s="44"/>
      <c r="M133" s="234" t="s">
        <v>1</v>
      </c>
      <c r="N133" s="235" t="s">
        <v>47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496</v>
      </c>
      <c r="AT133" s="238" t="s">
        <v>151</v>
      </c>
      <c r="AU133" s="238" t="s">
        <v>91</v>
      </c>
      <c r="AY133" s="17" t="s">
        <v>148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89</v>
      </c>
      <c r="BK133" s="239">
        <f>ROUND(I133*H133,2)</f>
        <v>0</v>
      </c>
      <c r="BL133" s="17" t="s">
        <v>496</v>
      </c>
      <c r="BM133" s="238" t="s">
        <v>1207</v>
      </c>
    </row>
    <row r="134" s="2" customFormat="1" ht="24.15" customHeight="1">
      <c r="A134" s="38"/>
      <c r="B134" s="39"/>
      <c r="C134" s="227" t="s">
        <v>209</v>
      </c>
      <c r="D134" s="227" t="s">
        <v>151</v>
      </c>
      <c r="E134" s="228" t="s">
        <v>1208</v>
      </c>
      <c r="F134" s="229" t="s">
        <v>1209</v>
      </c>
      <c r="G134" s="230" t="s">
        <v>495</v>
      </c>
      <c r="H134" s="231">
        <v>1</v>
      </c>
      <c r="I134" s="232"/>
      <c r="J134" s="233">
        <f>ROUND(I134*H134,2)</f>
        <v>0</v>
      </c>
      <c r="K134" s="229" t="s">
        <v>1</v>
      </c>
      <c r="L134" s="44"/>
      <c r="M134" s="234" t="s">
        <v>1</v>
      </c>
      <c r="N134" s="235" t="s">
        <v>47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496</v>
      </c>
      <c r="AT134" s="238" t="s">
        <v>151</v>
      </c>
      <c r="AU134" s="238" t="s">
        <v>91</v>
      </c>
      <c r="AY134" s="17" t="s">
        <v>148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89</v>
      </c>
      <c r="BK134" s="239">
        <f>ROUND(I134*H134,2)</f>
        <v>0</v>
      </c>
      <c r="BL134" s="17" t="s">
        <v>496</v>
      </c>
      <c r="BM134" s="238" t="s">
        <v>1210</v>
      </c>
    </row>
    <row r="135" s="2" customFormat="1" ht="24.15" customHeight="1">
      <c r="A135" s="38"/>
      <c r="B135" s="39"/>
      <c r="C135" s="227" t="s">
        <v>217</v>
      </c>
      <c r="D135" s="227" t="s">
        <v>151</v>
      </c>
      <c r="E135" s="228" t="s">
        <v>1211</v>
      </c>
      <c r="F135" s="229" t="s">
        <v>1212</v>
      </c>
      <c r="G135" s="230" t="s">
        <v>495</v>
      </c>
      <c r="H135" s="231">
        <v>1</v>
      </c>
      <c r="I135" s="232"/>
      <c r="J135" s="233">
        <f>ROUND(I135*H135,2)</f>
        <v>0</v>
      </c>
      <c r="K135" s="229" t="s">
        <v>1</v>
      </c>
      <c r="L135" s="44"/>
      <c r="M135" s="234" t="s">
        <v>1</v>
      </c>
      <c r="N135" s="235" t="s">
        <v>47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496</v>
      </c>
      <c r="AT135" s="238" t="s">
        <v>151</v>
      </c>
      <c r="AU135" s="238" t="s">
        <v>91</v>
      </c>
      <c r="AY135" s="17" t="s">
        <v>148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89</v>
      </c>
      <c r="BK135" s="239">
        <f>ROUND(I135*H135,2)</f>
        <v>0</v>
      </c>
      <c r="BL135" s="17" t="s">
        <v>496</v>
      </c>
      <c r="BM135" s="238" t="s">
        <v>1213</v>
      </c>
    </row>
    <row r="136" s="2" customFormat="1" ht="33" customHeight="1">
      <c r="A136" s="38"/>
      <c r="B136" s="39"/>
      <c r="C136" s="227" t="s">
        <v>223</v>
      </c>
      <c r="D136" s="227" t="s">
        <v>151</v>
      </c>
      <c r="E136" s="228" t="s">
        <v>1214</v>
      </c>
      <c r="F136" s="229" t="s">
        <v>1215</v>
      </c>
      <c r="G136" s="230" t="s">
        <v>518</v>
      </c>
      <c r="H136" s="231">
        <v>9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47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496</v>
      </c>
      <c r="AT136" s="238" t="s">
        <v>151</v>
      </c>
      <c r="AU136" s="238" t="s">
        <v>91</v>
      </c>
      <c r="AY136" s="17" t="s">
        <v>148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89</v>
      </c>
      <c r="BK136" s="239">
        <f>ROUND(I136*H136,2)</f>
        <v>0</v>
      </c>
      <c r="BL136" s="17" t="s">
        <v>496</v>
      </c>
      <c r="BM136" s="238" t="s">
        <v>1216</v>
      </c>
    </row>
    <row r="137" s="2" customFormat="1" ht="44.25" customHeight="1">
      <c r="A137" s="38"/>
      <c r="B137" s="39"/>
      <c r="C137" s="227" t="s">
        <v>228</v>
      </c>
      <c r="D137" s="227" t="s">
        <v>151</v>
      </c>
      <c r="E137" s="228" t="s">
        <v>1217</v>
      </c>
      <c r="F137" s="229" t="s">
        <v>1218</v>
      </c>
      <c r="G137" s="230" t="s">
        <v>168</v>
      </c>
      <c r="H137" s="231">
        <v>1</v>
      </c>
      <c r="I137" s="232"/>
      <c r="J137" s="233">
        <f>ROUND(I137*H137,2)</f>
        <v>0</v>
      </c>
      <c r="K137" s="229" t="s">
        <v>1</v>
      </c>
      <c r="L137" s="44"/>
      <c r="M137" s="234" t="s">
        <v>1</v>
      </c>
      <c r="N137" s="235" t="s">
        <v>47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496</v>
      </c>
      <c r="AT137" s="238" t="s">
        <v>151</v>
      </c>
      <c r="AU137" s="238" t="s">
        <v>91</v>
      </c>
      <c r="AY137" s="17" t="s">
        <v>148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89</v>
      </c>
      <c r="BK137" s="239">
        <f>ROUND(I137*H137,2)</f>
        <v>0</v>
      </c>
      <c r="BL137" s="17" t="s">
        <v>496</v>
      </c>
      <c r="BM137" s="238" t="s">
        <v>1219</v>
      </c>
    </row>
    <row r="138" s="2" customFormat="1" ht="49.05" customHeight="1">
      <c r="A138" s="38"/>
      <c r="B138" s="39"/>
      <c r="C138" s="227" t="s">
        <v>8</v>
      </c>
      <c r="D138" s="227" t="s">
        <v>151</v>
      </c>
      <c r="E138" s="228" t="s">
        <v>1220</v>
      </c>
      <c r="F138" s="229" t="s">
        <v>1221</v>
      </c>
      <c r="G138" s="230" t="s">
        <v>168</v>
      </c>
      <c r="H138" s="231">
        <v>1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47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496</v>
      </c>
      <c r="AT138" s="238" t="s">
        <v>151</v>
      </c>
      <c r="AU138" s="238" t="s">
        <v>91</v>
      </c>
      <c r="AY138" s="17" t="s">
        <v>148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89</v>
      </c>
      <c r="BK138" s="239">
        <f>ROUND(I138*H138,2)</f>
        <v>0</v>
      </c>
      <c r="BL138" s="17" t="s">
        <v>496</v>
      </c>
      <c r="BM138" s="238" t="s">
        <v>1222</v>
      </c>
    </row>
    <row r="139" s="2" customFormat="1" ht="33" customHeight="1">
      <c r="A139" s="38"/>
      <c r="B139" s="39"/>
      <c r="C139" s="227" t="s">
        <v>221</v>
      </c>
      <c r="D139" s="227" t="s">
        <v>151</v>
      </c>
      <c r="E139" s="228" t="s">
        <v>1223</v>
      </c>
      <c r="F139" s="229" t="s">
        <v>1224</v>
      </c>
      <c r="G139" s="230" t="s">
        <v>168</v>
      </c>
      <c r="H139" s="231">
        <v>6</v>
      </c>
      <c r="I139" s="232"/>
      <c r="J139" s="233">
        <f>ROUND(I139*H139,2)</f>
        <v>0</v>
      </c>
      <c r="K139" s="229" t="s">
        <v>1</v>
      </c>
      <c r="L139" s="44"/>
      <c r="M139" s="234" t="s">
        <v>1</v>
      </c>
      <c r="N139" s="235" t="s">
        <v>47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496</v>
      </c>
      <c r="AT139" s="238" t="s">
        <v>151</v>
      </c>
      <c r="AU139" s="238" t="s">
        <v>91</v>
      </c>
      <c r="AY139" s="17" t="s">
        <v>148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89</v>
      </c>
      <c r="BK139" s="239">
        <f>ROUND(I139*H139,2)</f>
        <v>0</v>
      </c>
      <c r="BL139" s="17" t="s">
        <v>496</v>
      </c>
      <c r="BM139" s="238" t="s">
        <v>1225</v>
      </c>
    </row>
    <row r="140" s="12" customFormat="1" ht="22.8" customHeight="1">
      <c r="A140" s="12"/>
      <c r="B140" s="212"/>
      <c r="C140" s="213"/>
      <c r="D140" s="214" t="s">
        <v>81</v>
      </c>
      <c r="E140" s="225" t="s">
        <v>529</v>
      </c>
      <c r="F140" s="225" t="s">
        <v>1226</v>
      </c>
      <c r="G140" s="213"/>
      <c r="H140" s="213"/>
      <c r="I140" s="216"/>
      <c r="J140" s="226">
        <f>BK140</f>
        <v>0</v>
      </c>
      <c r="K140" s="213"/>
      <c r="L140" s="217"/>
      <c r="M140" s="218"/>
      <c r="N140" s="219"/>
      <c r="O140" s="219"/>
      <c r="P140" s="220">
        <f>SUM(P141:P154)</f>
        <v>0</v>
      </c>
      <c r="Q140" s="219"/>
      <c r="R140" s="220">
        <f>SUM(R141:R154)</f>
        <v>0</v>
      </c>
      <c r="S140" s="219"/>
      <c r="T140" s="221">
        <f>SUM(T141:T154)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156</v>
      </c>
      <c r="AT140" s="223" t="s">
        <v>81</v>
      </c>
      <c r="AU140" s="223" t="s">
        <v>89</v>
      </c>
      <c r="AY140" s="222" t="s">
        <v>148</v>
      </c>
      <c r="BK140" s="224">
        <f>SUM(BK141:BK154)</f>
        <v>0</v>
      </c>
    </row>
    <row r="141" s="2" customFormat="1" ht="16.5" customHeight="1">
      <c r="A141" s="38"/>
      <c r="B141" s="39"/>
      <c r="C141" s="227" t="s">
        <v>247</v>
      </c>
      <c r="D141" s="227" t="s">
        <v>151</v>
      </c>
      <c r="E141" s="228" t="s">
        <v>1227</v>
      </c>
      <c r="F141" s="229" t="s">
        <v>1228</v>
      </c>
      <c r="G141" s="230" t="s">
        <v>495</v>
      </c>
      <c r="H141" s="231">
        <v>1</v>
      </c>
      <c r="I141" s="232"/>
      <c r="J141" s="233">
        <f>ROUND(I141*H141,2)</f>
        <v>0</v>
      </c>
      <c r="K141" s="229" t="s">
        <v>1</v>
      </c>
      <c r="L141" s="44"/>
      <c r="M141" s="234" t="s">
        <v>1</v>
      </c>
      <c r="N141" s="235" t="s">
        <v>47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496</v>
      </c>
      <c r="AT141" s="238" t="s">
        <v>151</v>
      </c>
      <c r="AU141" s="238" t="s">
        <v>91</v>
      </c>
      <c r="AY141" s="17" t="s">
        <v>148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89</v>
      </c>
      <c r="BK141" s="239">
        <f>ROUND(I141*H141,2)</f>
        <v>0</v>
      </c>
      <c r="BL141" s="17" t="s">
        <v>496</v>
      </c>
      <c r="BM141" s="238" t="s">
        <v>1229</v>
      </c>
    </row>
    <row r="142" s="2" customFormat="1" ht="16.5" customHeight="1">
      <c r="A142" s="38"/>
      <c r="B142" s="39"/>
      <c r="C142" s="227" t="s">
        <v>352</v>
      </c>
      <c r="D142" s="227" t="s">
        <v>151</v>
      </c>
      <c r="E142" s="228" t="s">
        <v>1230</v>
      </c>
      <c r="F142" s="229" t="s">
        <v>1231</v>
      </c>
      <c r="G142" s="230" t="s">
        <v>495</v>
      </c>
      <c r="H142" s="231">
        <v>1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47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496</v>
      </c>
      <c r="AT142" s="238" t="s">
        <v>151</v>
      </c>
      <c r="AU142" s="238" t="s">
        <v>91</v>
      </c>
      <c r="AY142" s="17" t="s">
        <v>148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89</v>
      </c>
      <c r="BK142" s="239">
        <f>ROUND(I142*H142,2)</f>
        <v>0</v>
      </c>
      <c r="BL142" s="17" t="s">
        <v>496</v>
      </c>
      <c r="BM142" s="238" t="s">
        <v>1232</v>
      </c>
    </row>
    <row r="143" s="2" customFormat="1" ht="16.5" customHeight="1">
      <c r="A143" s="38"/>
      <c r="B143" s="39"/>
      <c r="C143" s="227" t="s">
        <v>357</v>
      </c>
      <c r="D143" s="227" t="s">
        <v>151</v>
      </c>
      <c r="E143" s="228" t="s">
        <v>1233</v>
      </c>
      <c r="F143" s="229" t="s">
        <v>1234</v>
      </c>
      <c r="G143" s="230" t="s">
        <v>234</v>
      </c>
      <c r="H143" s="231">
        <v>15</v>
      </c>
      <c r="I143" s="232"/>
      <c r="J143" s="233">
        <f>ROUND(I143*H143,2)</f>
        <v>0</v>
      </c>
      <c r="K143" s="229" t="s">
        <v>1</v>
      </c>
      <c r="L143" s="44"/>
      <c r="M143" s="234" t="s">
        <v>1</v>
      </c>
      <c r="N143" s="235" t="s">
        <v>47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496</v>
      </c>
      <c r="AT143" s="238" t="s">
        <v>151</v>
      </c>
      <c r="AU143" s="238" t="s">
        <v>91</v>
      </c>
      <c r="AY143" s="17" t="s">
        <v>148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89</v>
      </c>
      <c r="BK143" s="239">
        <f>ROUND(I143*H143,2)</f>
        <v>0</v>
      </c>
      <c r="BL143" s="17" t="s">
        <v>496</v>
      </c>
      <c r="BM143" s="238" t="s">
        <v>1235</v>
      </c>
    </row>
    <row r="144" s="2" customFormat="1" ht="16.5" customHeight="1">
      <c r="A144" s="38"/>
      <c r="B144" s="39"/>
      <c r="C144" s="227" t="s">
        <v>362</v>
      </c>
      <c r="D144" s="227" t="s">
        <v>151</v>
      </c>
      <c r="E144" s="228" t="s">
        <v>1236</v>
      </c>
      <c r="F144" s="229" t="s">
        <v>1237</v>
      </c>
      <c r="G144" s="230" t="s">
        <v>1238</v>
      </c>
      <c r="H144" s="231">
        <v>9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47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496</v>
      </c>
      <c r="AT144" s="238" t="s">
        <v>151</v>
      </c>
      <c r="AU144" s="238" t="s">
        <v>91</v>
      </c>
      <c r="AY144" s="17" t="s">
        <v>148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89</v>
      </c>
      <c r="BK144" s="239">
        <f>ROUND(I144*H144,2)</f>
        <v>0</v>
      </c>
      <c r="BL144" s="17" t="s">
        <v>496</v>
      </c>
      <c r="BM144" s="238" t="s">
        <v>1239</v>
      </c>
    </row>
    <row r="145" s="2" customFormat="1" ht="16.5" customHeight="1">
      <c r="A145" s="38"/>
      <c r="B145" s="39"/>
      <c r="C145" s="227" t="s">
        <v>7</v>
      </c>
      <c r="D145" s="227" t="s">
        <v>151</v>
      </c>
      <c r="E145" s="228" t="s">
        <v>1240</v>
      </c>
      <c r="F145" s="229" t="s">
        <v>1241</v>
      </c>
      <c r="G145" s="230" t="s">
        <v>234</v>
      </c>
      <c r="H145" s="231">
        <v>3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47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496</v>
      </c>
      <c r="AT145" s="238" t="s">
        <v>151</v>
      </c>
      <c r="AU145" s="238" t="s">
        <v>91</v>
      </c>
      <c r="AY145" s="17" t="s">
        <v>148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89</v>
      </c>
      <c r="BK145" s="239">
        <f>ROUND(I145*H145,2)</f>
        <v>0</v>
      </c>
      <c r="BL145" s="17" t="s">
        <v>496</v>
      </c>
      <c r="BM145" s="238" t="s">
        <v>1242</v>
      </c>
    </row>
    <row r="146" s="2" customFormat="1" ht="24.15" customHeight="1">
      <c r="A146" s="38"/>
      <c r="B146" s="39"/>
      <c r="C146" s="227" t="s">
        <v>371</v>
      </c>
      <c r="D146" s="227" t="s">
        <v>151</v>
      </c>
      <c r="E146" s="228" t="s">
        <v>1243</v>
      </c>
      <c r="F146" s="229" t="s">
        <v>1244</v>
      </c>
      <c r="G146" s="230" t="s">
        <v>495</v>
      </c>
      <c r="H146" s="231">
        <v>2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47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496</v>
      </c>
      <c r="AT146" s="238" t="s">
        <v>151</v>
      </c>
      <c r="AU146" s="238" t="s">
        <v>91</v>
      </c>
      <c r="AY146" s="17" t="s">
        <v>148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89</v>
      </c>
      <c r="BK146" s="239">
        <f>ROUND(I146*H146,2)</f>
        <v>0</v>
      </c>
      <c r="BL146" s="17" t="s">
        <v>496</v>
      </c>
      <c r="BM146" s="238" t="s">
        <v>1245</v>
      </c>
    </row>
    <row r="147" s="2" customFormat="1" ht="16.5" customHeight="1">
      <c r="A147" s="38"/>
      <c r="B147" s="39"/>
      <c r="C147" s="227" t="s">
        <v>377</v>
      </c>
      <c r="D147" s="227" t="s">
        <v>151</v>
      </c>
      <c r="E147" s="228" t="s">
        <v>1246</v>
      </c>
      <c r="F147" s="229" t="s">
        <v>1247</v>
      </c>
      <c r="G147" s="230" t="s">
        <v>1248</v>
      </c>
      <c r="H147" s="231">
        <v>8</v>
      </c>
      <c r="I147" s="232"/>
      <c r="J147" s="233">
        <f>ROUND(I147*H147,2)</f>
        <v>0</v>
      </c>
      <c r="K147" s="229" t="s">
        <v>1</v>
      </c>
      <c r="L147" s="44"/>
      <c r="M147" s="234" t="s">
        <v>1</v>
      </c>
      <c r="N147" s="235" t="s">
        <v>47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496</v>
      </c>
      <c r="AT147" s="238" t="s">
        <v>151</v>
      </c>
      <c r="AU147" s="238" t="s">
        <v>91</v>
      </c>
      <c r="AY147" s="17" t="s">
        <v>148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89</v>
      </c>
      <c r="BK147" s="239">
        <f>ROUND(I147*H147,2)</f>
        <v>0</v>
      </c>
      <c r="BL147" s="17" t="s">
        <v>496</v>
      </c>
      <c r="BM147" s="238" t="s">
        <v>1249</v>
      </c>
    </row>
    <row r="148" s="2" customFormat="1" ht="16.5" customHeight="1">
      <c r="A148" s="38"/>
      <c r="B148" s="39"/>
      <c r="C148" s="227" t="s">
        <v>382</v>
      </c>
      <c r="D148" s="227" t="s">
        <v>151</v>
      </c>
      <c r="E148" s="228" t="s">
        <v>1250</v>
      </c>
      <c r="F148" s="229" t="s">
        <v>1251</v>
      </c>
      <c r="G148" s="230" t="s">
        <v>495</v>
      </c>
      <c r="H148" s="231">
        <v>1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47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496</v>
      </c>
      <c r="AT148" s="238" t="s">
        <v>151</v>
      </c>
      <c r="AU148" s="238" t="s">
        <v>91</v>
      </c>
      <c r="AY148" s="17" t="s">
        <v>148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89</v>
      </c>
      <c r="BK148" s="239">
        <f>ROUND(I148*H148,2)</f>
        <v>0</v>
      </c>
      <c r="BL148" s="17" t="s">
        <v>496</v>
      </c>
      <c r="BM148" s="238" t="s">
        <v>1252</v>
      </c>
    </row>
    <row r="149" s="2" customFormat="1" ht="16.5" customHeight="1">
      <c r="A149" s="38"/>
      <c r="B149" s="39"/>
      <c r="C149" s="227" t="s">
        <v>386</v>
      </c>
      <c r="D149" s="227" t="s">
        <v>151</v>
      </c>
      <c r="E149" s="228" t="s">
        <v>1253</v>
      </c>
      <c r="F149" s="229" t="s">
        <v>974</v>
      </c>
      <c r="G149" s="230" t="s">
        <v>495</v>
      </c>
      <c r="H149" s="231">
        <v>1</v>
      </c>
      <c r="I149" s="232"/>
      <c r="J149" s="233">
        <f>ROUND(I149*H149,2)</f>
        <v>0</v>
      </c>
      <c r="K149" s="229" t="s">
        <v>1</v>
      </c>
      <c r="L149" s="44"/>
      <c r="M149" s="234" t="s">
        <v>1</v>
      </c>
      <c r="N149" s="235" t="s">
        <v>47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496</v>
      </c>
      <c r="AT149" s="238" t="s">
        <v>151</v>
      </c>
      <c r="AU149" s="238" t="s">
        <v>91</v>
      </c>
      <c r="AY149" s="17" t="s">
        <v>148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89</v>
      </c>
      <c r="BK149" s="239">
        <f>ROUND(I149*H149,2)</f>
        <v>0</v>
      </c>
      <c r="BL149" s="17" t="s">
        <v>496</v>
      </c>
      <c r="BM149" s="238" t="s">
        <v>1254</v>
      </c>
    </row>
    <row r="150" s="2" customFormat="1" ht="16.5" customHeight="1">
      <c r="A150" s="38"/>
      <c r="B150" s="39"/>
      <c r="C150" s="227" t="s">
        <v>390</v>
      </c>
      <c r="D150" s="227" t="s">
        <v>151</v>
      </c>
      <c r="E150" s="228" t="s">
        <v>1255</v>
      </c>
      <c r="F150" s="229" t="s">
        <v>978</v>
      </c>
      <c r="G150" s="230" t="s">
        <v>495</v>
      </c>
      <c r="H150" s="231">
        <v>1</v>
      </c>
      <c r="I150" s="232"/>
      <c r="J150" s="233">
        <f>ROUND(I150*H150,2)</f>
        <v>0</v>
      </c>
      <c r="K150" s="229" t="s">
        <v>1</v>
      </c>
      <c r="L150" s="44"/>
      <c r="M150" s="234" t="s">
        <v>1</v>
      </c>
      <c r="N150" s="235" t="s">
        <v>47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496</v>
      </c>
      <c r="AT150" s="238" t="s">
        <v>151</v>
      </c>
      <c r="AU150" s="238" t="s">
        <v>91</v>
      </c>
      <c r="AY150" s="17" t="s">
        <v>148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89</v>
      </c>
      <c r="BK150" s="239">
        <f>ROUND(I150*H150,2)</f>
        <v>0</v>
      </c>
      <c r="BL150" s="17" t="s">
        <v>496</v>
      </c>
      <c r="BM150" s="238" t="s">
        <v>1256</v>
      </c>
    </row>
    <row r="151" s="2" customFormat="1" ht="24.15" customHeight="1">
      <c r="A151" s="38"/>
      <c r="B151" s="39"/>
      <c r="C151" s="227" t="s">
        <v>394</v>
      </c>
      <c r="D151" s="227" t="s">
        <v>151</v>
      </c>
      <c r="E151" s="228" t="s">
        <v>1257</v>
      </c>
      <c r="F151" s="229" t="s">
        <v>1258</v>
      </c>
      <c r="G151" s="230" t="s">
        <v>495</v>
      </c>
      <c r="H151" s="231">
        <v>1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47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496</v>
      </c>
      <c r="AT151" s="238" t="s">
        <v>151</v>
      </c>
      <c r="AU151" s="238" t="s">
        <v>91</v>
      </c>
      <c r="AY151" s="17" t="s">
        <v>148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89</v>
      </c>
      <c r="BK151" s="239">
        <f>ROUND(I151*H151,2)</f>
        <v>0</v>
      </c>
      <c r="BL151" s="17" t="s">
        <v>496</v>
      </c>
      <c r="BM151" s="238" t="s">
        <v>1259</v>
      </c>
    </row>
    <row r="152" s="2" customFormat="1" ht="16.5" customHeight="1">
      <c r="A152" s="38"/>
      <c r="B152" s="39"/>
      <c r="C152" s="227" t="s">
        <v>398</v>
      </c>
      <c r="D152" s="227" t="s">
        <v>151</v>
      </c>
      <c r="E152" s="228" t="s">
        <v>1260</v>
      </c>
      <c r="F152" s="229" t="s">
        <v>1261</v>
      </c>
      <c r="G152" s="230" t="s">
        <v>495</v>
      </c>
      <c r="H152" s="231">
        <v>1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47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496</v>
      </c>
      <c r="AT152" s="238" t="s">
        <v>151</v>
      </c>
      <c r="AU152" s="238" t="s">
        <v>91</v>
      </c>
      <c r="AY152" s="17" t="s">
        <v>148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89</v>
      </c>
      <c r="BK152" s="239">
        <f>ROUND(I152*H152,2)</f>
        <v>0</v>
      </c>
      <c r="BL152" s="17" t="s">
        <v>496</v>
      </c>
      <c r="BM152" s="238" t="s">
        <v>1262</v>
      </c>
    </row>
    <row r="153" s="2" customFormat="1" ht="16.5" customHeight="1">
      <c r="A153" s="38"/>
      <c r="B153" s="39"/>
      <c r="C153" s="227" t="s">
        <v>402</v>
      </c>
      <c r="D153" s="227" t="s">
        <v>151</v>
      </c>
      <c r="E153" s="228" t="s">
        <v>1263</v>
      </c>
      <c r="F153" s="229" t="s">
        <v>1264</v>
      </c>
      <c r="G153" s="230" t="s">
        <v>1248</v>
      </c>
      <c r="H153" s="231">
        <v>4</v>
      </c>
      <c r="I153" s="232"/>
      <c r="J153" s="233">
        <f>ROUND(I153*H153,2)</f>
        <v>0</v>
      </c>
      <c r="K153" s="229" t="s">
        <v>1</v>
      </c>
      <c r="L153" s="44"/>
      <c r="M153" s="234" t="s">
        <v>1</v>
      </c>
      <c r="N153" s="235" t="s">
        <v>47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496</v>
      </c>
      <c r="AT153" s="238" t="s">
        <v>151</v>
      </c>
      <c r="AU153" s="238" t="s">
        <v>91</v>
      </c>
      <c r="AY153" s="17" t="s">
        <v>148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89</v>
      </c>
      <c r="BK153" s="239">
        <f>ROUND(I153*H153,2)</f>
        <v>0</v>
      </c>
      <c r="BL153" s="17" t="s">
        <v>496</v>
      </c>
      <c r="BM153" s="238" t="s">
        <v>1265</v>
      </c>
    </row>
    <row r="154" s="2" customFormat="1" ht="16.5" customHeight="1">
      <c r="A154" s="38"/>
      <c r="B154" s="39"/>
      <c r="C154" s="227" t="s">
        <v>406</v>
      </c>
      <c r="D154" s="227" t="s">
        <v>151</v>
      </c>
      <c r="E154" s="228" t="s">
        <v>1266</v>
      </c>
      <c r="F154" s="229" t="s">
        <v>1267</v>
      </c>
      <c r="G154" s="230" t="s">
        <v>495</v>
      </c>
      <c r="H154" s="231">
        <v>1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47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496</v>
      </c>
      <c r="AT154" s="238" t="s">
        <v>151</v>
      </c>
      <c r="AU154" s="238" t="s">
        <v>91</v>
      </c>
      <c r="AY154" s="17" t="s">
        <v>148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89</v>
      </c>
      <c r="BK154" s="239">
        <f>ROUND(I154*H154,2)</f>
        <v>0</v>
      </c>
      <c r="BL154" s="17" t="s">
        <v>496</v>
      </c>
      <c r="BM154" s="238" t="s">
        <v>1268</v>
      </c>
    </row>
    <row r="155" s="2" customFormat="1" ht="49.92" customHeight="1">
      <c r="A155" s="38"/>
      <c r="B155" s="39"/>
      <c r="C155" s="40"/>
      <c r="D155" s="40"/>
      <c r="E155" s="215" t="s">
        <v>253</v>
      </c>
      <c r="F155" s="215" t="s">
        <v>254</v>
      </c>
      <c r="G155" s="40"/>
      <c r="H155" s="40"/>
      <c r="I155" s="40"/>
      <c r="J155" s="200">
        <f>BK155</f>
        <v>0</v>
      </c>
      <c r="K155" s="40"/>
      <c r="L155" s="44"/>
      <c r="M155" s="273"/>
      <c r="N155" s="27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81</v>
      </c>
      <c r="AU155" s="17" t="s">
        <v>82</v>
      </c>
      <c r="AY155" s="17" t="s">
        <v>255</v>
      </c>
      <c r="BK155" s="239">
        <f>SUM(BK156:BK160)</f>
        <v>0</v>
      </c>
    </row>
    <row r="156" s="2" customFormat="1" ht="16.32" customHeight="1">
      <c r="A156" s="38"/>
      <c r="B156" s="39"/>
      <c r="C156" s="275" t="s">
        <v>1</v>
      </c>
      <c r="D156" s="275" t="s">
        <v>151</v>
      </c>
      <c r="E156" s="276" t="s">
        <v>1</v>
      </c>
      <c r="F156" s="277" t="s">
        <v>1</v>
      </c>
      <c r="G156" s="278" t="s">
        <v>1</v>
      </c>
      <c r="H156" s="279"/>
      <c r="I156" s="280"/>
      <c r="J156" s="281">
        <f>BK156</f>
        <v>0</v>
      </c>
      <c r="K156" s="282"/>
      <c r="L156" s="44"/>
      <c r="M156" s="283" t="s">
        <v>1</v>
      </c>
      <c r="N156" s="284" t="s">
        <v>47</v>
      </c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255</v>
      </c>
      <c r="AU156" s="17" t="s">
        <v>89</v>
      </c>
      <c r="AY156" s="17" t="s">
        <v>255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89</v>
      </c>
      <c r="BK156" s="239">
        <f>I156*H156</f>
        <v>0</v>
      </c>
    </row>
    <row r="157" s="2" customFormat="1" ht="16.32" customHeight="1">
      <c r="A157" s="38"/>
      <c r="B157" s="39"/>
      <c r="C157" s="275" t="s">
        <v>1</v>
      </c>
      <c r="D157" s="275" t="s">
        <v>151</v>
      </c>
      <c r="E157" s="276" t="s">
        <v>1</v>
      </c>
      <c r="F157" s="277" t="s">
        <v>1</v>
      </c>
      <c r="G157" s="278" t="s">
        <v>1</v>
      </c>
      <c r="H157" s="279"/>
      <c r="I157" s="280"/>
      <c r="J157" s="281">
        <f>BK157</f>
        <v>0</v>
      </c>
      <c r="K157" s="282"/>
      <c r="L157" s="44"/>
      <c r="M157" s="283" t="s">
        <v>1</v>
      </c>
      <c r="N157" s="284" t="s">
        <v>47</v>
      </c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255</v>
      </c>
      <c r="AU157" s="17" t="s">
        <v>89</v>
      </c>
      <c r="AY157" s="17" t="s">
        <v>255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89</v>
      </c>
      <c r="BK157" s="239">
        <f>I157*H157</f>
        <v>0</v>
      </c>
    </row>
    <row r="158" s="2" customFormat="1" ht="16.32" customHeight="1">
      <c r="A158" s="38"/>
      <c r="B158" s="39"/>
      <c r="C158" s="275" t="s">
        <v>1</v>
      </c>
      <c r="D158" s="275" t="s">
        <v>151</v>
      </c>
      <c r="E158" s="276" t="s">
        <v>1</v>
      </c>
      <c r="F158" s="277" t="s">
        <v>1</v>
      </c>
      <c r="G158" s="278" t="s">
        <v>1</v>
      </c>
      <c r="H158" s="279"/>
      <c r="I158" s="280"/>
      <c r="J158" s="281">
        <f>BK158</f>
        <v>0</v>
      </c>
      <c r="K158" s="282"/>
      <c r="L158" s="44"/>
      <c r="M158" s="283" t="s">
        <v>1</v>
      </c>
      <c r="N158" s="284" t="s">
        <v>47</v>
      </c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255</v>
      </c>
      <c r="AU158" s="17" t="s">
        <v>89</v>
      </c>
      <c r="AY158" s="17" t="s">
        <v>255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89</v>
      </c>
      <c r="BK158" s="239">
        <f>I158*H158</f>
        <v>0</v>
      </c>
    </row>
    <row r="159" s="2" customFormat="1" ht="16.32" customHeight="1">
      <c r="A159" s="38"/>
      <c r="B159" s="39"/>
      <c r="C159" s="275" t="s">
        <v>1</v>
      </c>
      <c r="D159" s="275" t="s">
        <v>151</v>
      </c>
      <c r="E159" s="276" t="s">
        <v>1</v>
      </c>
      <c r="F159" s="277" t="s">
        <v>1</v>
      </c>
      <c r="G159" s="278" t="s">
        <v>1</v>
      </c>
      <c r="H159" s="279"/>
      <c r="I159" s="280"/>
      <c r="J159" s="281">
        <f>BK159</f>
        <v>0</v>
      </c>
      <c r="K159" s="282"/>
      <c r="L159" s="44"/>
      <c r="M159" s="283" t="s">
        <v>1</v>
      </c>
      <c r="N159" s="284" t="s">
        <v>47</v>
      </c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255</v>
      </c>
      <c r="AU159" s="17" t="s">
        <v>89</v>
      </c>
      <c r="AY159" s="17" t="s">
        <v>255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89</v>
      </c>
      <c r="BK159" s="239">
        <f>I159*H159</f>
        <v>0</v>
      </c>
    </row>
    <row r="160" s="2" customFormat="1" ht="16.32" customHeight="1">
      <c r="A160" s="38"/>
      <c r="B160" s="39"/>
      <c r="C160" s="275" t="s">
        <v>1</v>
      </c>
      <c r="D160" s="275" t="s">
        <v>151</v>
      </c>
      <c r="E160" s="276" t="s">
        <v>1</v>
      </c>
      <c r="F160" s="277" t="s">
        <v>1</v>
      </c>
      <c r="G160" s="278" t="s">
        <v>1</v>
      </c>
      <c r="H160" s="279"/>
      <c r="I160" s="280"/>
      <c r="J160" s="281">
        <f>BK160</f>
        <v>0</v>
      </c>
      <c r="K160" s="282"/>
      <c r="L160" s="44"/>
      <c r="M160" s="283" t="s">
        <v>1</v>
      </c>
      <c r="N160" s="284" t="s">
        <v>47</v>
      </c>
      <c r="O160" s="285"/>
      <c r="P160" s="285"/>
      <c r="Q160" s="285"/>
      <c r="R160" s="285"/>
      <c r="S160" s="285"/>
      <c r="T160" s="286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255</v>
      </c>
      <c r="AU160" s="17" t="s">
        <v>89</v>
      </c>
      <c r="AY160" s="17" t="s">
        <v>255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89</v>
      </c>
      <c r="BK160" s="239">
        <f>I160*H160</f>
        <v>0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XHVaDI/ZnL02fcGmL99ks4yMdUI3+H89D5yU9UaQI07M2k2MXhE4OUpLTyHK+Gh9IuBD9bitYyovThxTZdkfVg==" hashValue="kYdZtdmoDMhsF3JLOjXd/BtBjuHEjxsgmE/k7OLZMUvqWo3O7R9cg1LwPZ1RNwpNCWIPb57wVfCtpKkWuADozw==" algorithmName="SHA-512" password="CC35"/>
  <autoFilter ref="C119:K16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dataValidations count="2">
    <dataValidation type="list" allowBlank="1" showInputMessage="1" showErrorMessage="1" error="Povoleny jsou hodnoty K, M." sqref="D156:D161">
      <formula1>"K, M"</formula1>
    </dataValidation>
    <dataValidation type="list" allowBlank="1" showInputMessage="1" showErrorMessage="1" error="Povoleny jsou hodnoty základní, snížená, zákl. přenesená, sníž. přenesená, nulová." sqref="N156:N16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26. 5. 2023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0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37</v>
      </c>
      <c r="E23" s="38"/>
      <c r="F23" s="38"/>
      <c r="G23" s="38"/>
      <c r="H23" s="38"/>
      <c r="I23" s="150" t="s">
        <v>25</v>
      </c>
      <c r="J23" s="141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39</v>
      </c>
      <c r="F24" s="38"/>
      <c r="G24" s="38"/>
      <c r="H24" s="38"/>
      <c r="I24" s="150" t="s">
        <v>28</v>
      </c>
      <c r="J24" s="141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42</v>
      </c>
      <c r="E30" s="38"/>
      <c r="F30" s="38"/>
      <c r="G30" s="38"/>
      <c r="H30" s="38"/>
      <c r="I30" s="38"/>
      <c r="J30" s="160">
        <f>ROUND(J145,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44</v>
      </c>
      <c r="G32" s="38"/>
      <c r="H32" s="38"/>
      <c r="I32" s="161" t="s">
        <v>43</v>
      </c>
      <c r="J32" s="161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50" t="s">
        <v>47</v>
      </c>
      <c r="F33" s="163">
        <f>ROUND((ROUND((SUM(BE145:BE221)),  2) + SUM(BE223:BE227)), 2)</f>
        <v>0</v>
      </c>
      <c r="G33" s="38"/>
      <c r="H33" s="38"/>
      <c r="I33" s="164">
        <v>0.20999999999999999</v>
      </c>
      <c r="J33" s="163">
        <f>ROUND((ROUND(((SUM(BE145:BE221))*I33),  2) + (SUM(BE223:BE227)*I33)),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48</v>
      </c>
      <c r="F34" s="163">
        <f>ROUND((ROUND((SUM(BF145:BF221)),  2) + SUM(BF223:BF227)), 2)</f>
        <v>0</v>
      </c>
      <c r="G34" s="38"/>
      <c r="H34" s="38"/>
      <c r="I34" s="164">
        <v>0.14999999999999999</v>
      </c>
      <c r="J34" s="163">
        <f>ROUND((ROUND(((SUM(BF145:BF221))*I34),  2) + (SUM(BF223:BF227)*I34)),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49</v>
      </c>
      <c r="F35" s="163">
        <f>ROUND((ROUND((SUM(BG145:BG221)),  2) + SUM(BG223:BG227)),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50</v>
      </c>
      <c r="F36" s="163">
        <f>ROUND((ROUND((SUM(BH145:BH221)),  2) + SUM(BH223:BH227)),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51</v>
      </c>
      <c r="F37" s="163">
        <f>ROUND((ROUND((SUM(BI145:BI221)),  2) + SUM(BI223:BI227)),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ESIL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Řečkovice</v>
      </c>
      <c r="G89" s="40"/>
      <c r="H89" s="40"/>
      <c r="I89" s="32" t="s">
        <v>22</v>
      </c>
      <c r="J89" s="79" t="str">
        <f>IF(J12="","",J12)</f>
        <v>26. 5. 2023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Brno-Řečkovice</v>
      </c>
      <c r="G91" s="40"/>
      <c r="H91" s="40"/>
      <c r="I91" s="32" t="s">
        <v>32</v>
      </c>
      <c r="J91" s="36" t="str">
        <f>E21</f>
        <v>A-plus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J145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266</v>
      </c>
      <c r="E97" s="191"/>
      <c r="F97" s="191"/>
      <c r="G97" s="191"/>
      <c r="H97" s="191"/>
      <c r="I97" s="191"/>
      <c r="J97" s="192">
        <f>J146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1270</v>
      </c>
      <c r="E98" s="196"/>
      <c r="F98" s="196"/>
      <c r="G98" s="196"/>
      <c r="H98" s="196"/>
      <c r="I98" s="196"/>
      <c r="J98" s="197">
        <f>J147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4"/>
      <c r="C99" s="133"/>
      <c r="D99" s="195" t="s">
        <v>1271</v>
      </c>
      <c r="E99" s="196"/>
      <c r="F99" s="196"/>
      <c r="G99" s="196"/>
      <c r="H99" s="196"/>
      <c r="I99" s="196"/>
      <c r="J99" s="197">
        <f>J148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4"/>
      <c r="C100" s="133"/>
      <c r="D100" s="195" t="s">
        <v>1272</v>
      </c>
      <c r="E100" s="196"/>
      <c r="F100" s="196"/>
      <c r="G100" s="196"/>
      <c r="H100" s="196"/>
      <c r="I100" s="196"/>
      <c r="J100" s="197">
        <f>J150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4"/>
      <c r="C101" s="133"/>
      <c r="D101" s="195" t="s">
        <v>1273</v>
      </c>
      <c r="E101" s="196"/>
      <c r="F101" s="196"/>
      <c r="G101" s="196"/>
      <c r="H101" s="196"/>
      <c r="I101" s="196"/>
      <c r="J101" s="197">
        <f>J153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4"/>
      <c r="C102" s="133"/>
      <c r="D102" s="195" t="s">
        <v>1274</v>
      </c>
      <c r="E102" s="196"/>
      <c r="F102" s="196"/>
      <c r="G102" s="196"/>
      <c r="H102" s="196"/>
      <c r="I102" s="196"/>
      <c r="J102" s="197">
        <f>J155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4"/>
      <c r="C103" s="133"/>
      <c r="D103" s="195" t="s">
        <v>1275</v>
      </c>
      <c r="E103" s="196"/>
      <c r="F103" s="196"/>
      <c r="G103" s="196"/>
      <c r="H103" s="196"/>
      <c r="I103" s="196"/>
      <c r="J103" s="197">
        <f>J159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4"/>
      <c r="C104" s="133"/>
      <c r="D104" s="195" t="s">
        <v>1276</v>
      </c>
      <c r="E104" s="196"/>
      <c r="F104" s="196"/>
      <c r="G104" s="196"/>
      <c r="H104" s="196"/>
      <c r="I104" s="196"/>
      <c r="J104" s="197">
        <f>J161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4"/>
      <c r="C105" s="133"/>
      <c r="D105" s="195" t="s">
        <v>1277</v>
      </c>
      <c r="E105" s="196"/>
      <c r="F105" s="196"/>
      <c r="G105" s="196"/>
      <c r="H105" s="196"/>
      <c r="I105" s="196"/>
      <c r="J105" s="197">
        <f>J164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4"/>
      <c r="C106" s="133"/>
      <c r="D106" s="195" t="s">
        <v>1278</v>
      </c>
      <c r="E106" s="196"/>
      <c r="F106" s="196"/>
      <c r="G106" s="196"/>
      <c r="H106" s="196"/>
      <c r="I106" s="196"/>
      <c r="J106" s="197">
        <f>J166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1279</v>
      </c>
      <c r="E107" s="196"/>
      <c r="F107" s="196"/>
      <c r="G107" s="196"/>
      <c r="H107" s="196"/>
      <c r="I107" s="196"/>
      <c r="J107" s="197">
        <f>J168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4"/>
      <c r="C108" s="133"/>
      <c r="D108" s="195" t="s">
        <v>1280</v>
      </c>
      <c r="E108" s="196"/>
      <c r="F108" s="196"/>
      <c r="G108" s="196"/>
      <c r="H108" s="196"/>
      <c r="I108" s="196"/>
      <c r="J108" s="197">
        <f>J169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4"/>
      <c r="C109" s="133"/>
      <c r="D109" s="195" t="s">
        <v>1281</v>
      </c>
      <c r="E109" s="196"/>
      <c r="F109" s="196"/>
      <c r="G109" s="196"/>
      <c r="H109" s="196"/>
      <c r="I109" s="196"/>
      <c r="J109" s="197">
        <f>J177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4"/>
      <c r="C110" s="133"/>
      <c r="D110" s="195" t="s">
        <v>1282</v>
      </c>
      <c r="E110" s="196"/>
      <c r="F110" s="196"/>
      <c r="G110" s="196"/>
      <c r="H110" s="196"/>
      <c r="I110" s="196"/>
      <c r="J110" s="197">
        <f>J180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4"/>
      <c r="C111" s="133"/>
      <c r="D111" s="195" t="s">
        <v>1283</v>
      </c>
      <c r="E111" s="196"/>
      <c r="F111" s="196"/>
      <c r="G111" s="196"/>
      <c r="H111" s="196"/>
      <c r="I111" s="196"/>
      <c r="J111" s="197">
        <f>J183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4"/>
      <c r="C112" s="133"/>
      <c r="D112" s="195" t="s">
        <v>1284</v>
      </c>
      <c r="E112" s="196"/>
      <c r="F112" s="196"/>
      <c r="G112" s="196"/>
      <c r="H112" s="196"/>
      <c r="I112" s="196"/>
      <c r="J112" s="197">
        <f>J188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4"/>
      <c r="C113" s="133"/>
      <c r="D113" s="195" t="s">
        <v>1285</v>
      </c>
      <c r="E113" s="196"/>
      <c r="F113" s="196"/>
      <c r="G113" s="196"/>
      <c r="H113" s="196"/>
      <c r="I113" s="196"/>
      <c r="J113" s="197">
        <f>J190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4"/>
      <c r="C114" s="133"/>
      <c r="D114" s="195" t="s">
        <v>1286</v>
      </c>
      <c r="E114" s="196"/>
      <c r="F114" s="196"/>
      <c r="G114" s="196"/>
      <c r="H114" s="196"/>
      <c r="I114" s="196"/>
      <c r="J114" s="197">
        <f>J193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4"/>
      <c r="C115" s="133"/>
      <c r="D115" s="195" t="s">
        <v>1287</v>
      </c>
      <c r="E115" s="196"/>
      <c r="F115" s="196"/>
      <c r="G115" s="196"/>
      <c r="H115" s="196"/>
      <c r="I115" s="196"/>
      <c r="J115" s="197">
        <f>J195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94"/>
      <c r="C116" s="133"/>
      <c r="D116" s="195" t="s">
        <v>1288</v>
      </c>
      <c r="E116" s="196"/>
      <c r="F116" s="196"/>
      <c r="G116" s="196"/>
      <c r="H116" s="196"/>
      <c r="I116" s="196"/>
      <c r="J116" s="197">
        <f>J197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94"/>
      <c r="C117" s="133"/>
      <c r="D117" s="195" t="s">
        <v>1289</v>
      </c>
      <c r="E117" s="196"/>
      <c r="F117" s="196"/>
      <c r="G117" s="196"/>
      <c r="H117" s="196"/>
      <c r="I117" s="196"/>
      <c r="J117" s="197">
        <f>J201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94"/>
      <c r="C118" s="133"/>
      <c r="D118" s="195" t="s">
        <v>1290</v>
      </c>
      <c r="E118" s="196"/>
      <c r="F118" s="196"/>
      <c r="G118" s="196"/>
      <c r="H118" s="196"/>
      <c r="I118" s="196"/>
      <c r="J118" s="197">
        <f>J204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94"/>
      <c r="C119" s="133"/>
      <c r="D119" s="195" t="s">
        <v>1291</v>
      </c>
      <c r="E119" s="196"/>
      <c r="F119" s="196"/>
      <c r="G119" s="196"/>
      <c r="H119" s="196"/>
      <c r="I119" s="196"/>
      <c r="J119" s="197">
        <f>J207</f>
        <v>0</v>
      </c>
      <c r="K119" s="133"/>
      <c r="L119" s="19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94"/>
      <c r="C120" s="133"/>
      <c r="D120" s="195" t="s">
        <v>1292</v>
      </c>
      <c r="E120" s="196"/>
      <c r="F120" s="196"/>
      <c r="G120" s="196"/>
      <c r="H120" s="196"/>
      <c r="I120" s="196"/>
      <c r="J120" s="197">
        <f>J210</f>
        <v>0</v>
      </c>
      <c r="K120" s="133"/>
      <c r="L120" s="19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94"/>
      <c r="C121" s="133"/>
      <c r="D121" s="195" t="s">
        <v>1293</v>
      </c>
      <c r="E121" s="196"/>
      <c r="F121" s="196"/>
      <c r="G121" s="196"/>
      <c r="H121" s="196"/>
      <c r="I121" s="196"/>
      <c r="J121" s="197">
        <f>J214</f>
        <v>0</v>
      </c>
      <c r="K121" s="133"/>
      <c r="L121" s="19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4.88" customHeight="1">
      <c r="A122" s="10"/>
      <c r="B122" s="194"/>
      <c r="C122" s="133"/>
      <c r="D122" s="195" t="s">
        <v>1294</v>
      </c>
      <c r="E122" s="196"/>
      <c r="F122" s="196"/>
      <c r="G122" s="196"/>
      <c r="H122" s="196"/>
      <c r="I122" s="196"/>
      <c r="J122" s="197">
        <f>J216</f>
        <v>0</v>
      </c>
      <c r="K122" s="133"/>
      <c r="L122" s="19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4.88" customHeight="1">
      <c r="A123" s="10"/>
      <c r="B123" s="194"/>
      <c r="C123" s="133"/>
      <c r="D123" s="195" t="s">
        <v>1295</v>
      </c>
      <c r="E123" s="196"/>
      <c r="F123" s="196"/>
      <c r="G123" s="196"/>
      <c r="H123" s="196"/>
      <c r="I123" s="196"/>
      <c r="J123" s="197">
        <f>J218</f>
        <v>0</v>
      </c>
      <c r="K123" s="133"/>
      <c r="L123" s="198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4.88" customHeight="1">
      <c r="A124" s="10"/>
      <c r="B124" s="194"/>
      <c r="C124" s="133"/>
      <c r="D124" s="195" t="s">
        <v>1296</v>
      </c>
      <c r="E124" s="196"/>
      <c r="F124" s="196"/>
      <c r="G124" s="196"/>
      <c r="H124" s="196"/>
      <c r="I124" s="196"/>
      <c r="J124" s="197">
        <f>J220</f>
        <v>0</v>
      </c>
      <c r="K124" s="133"/>
      <c r="L124" s="198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1.84" customHeight="1">
      <c r="A125" s="9"/>
      <c r="B125" s="188"/>
      <c r="C125" s="189"/>
      <c r="D125" s="199" t="s">
        <v>132</v>
      </c>
      <c r="E125" s="189"/>
      <c r="F125" s="189"/>
      <c r="G125" s="189"/>
      <c r="H125" s="189"/>
      <c r="I125" s="189"/>
      <c r="J125" s="200">
        <f>J222</f>
        <v>0</v>
      </c>
      <c r="K125" s="189"/>
      <c r="L125" s="193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2" customFormat="1" ht="21.84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8"/>
      <c r="C131" s="69"/>
      <c r="D131" s="69"/>
      <c r="E131" s="69"/>
      <c r="F131" s="69"/>
      <c r="G131" s="69"/>
      <c r="H131" s="69"/>
      <c r="I131" s="69"/>
      <c r="J131" s="69"/>
      <c r="K131" s="69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133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16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183" t="str">
        <f>E7</f>
        <v>GYREC - modernizace kotelny</v>
      </c>
      <c r="F135" s="32"/>
      <c r="G135" s="32"/>
      <c r="H135" s="32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76" t="str">
        <f>E9</f>
        <v>05 - ESIL</v>
      </c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20</v>
      </c>
      <c r="D139" s="40"/>
      <c r="E139" s="40"/>
      <c r="F139" s="27" t="str">
        <f>F12</f>
        <v>Řečkovice</v>
      </c>
      <c r="G139" s="40"/>
      <c r="H139" s="40"/>
      <c r="I139" s="32" t="s">
        <v>22</v>
      </c>
      <c r="J139" s="79" t="str">
        <f>IF(J12="","",J12)</f>
        <v>26. 5. 2023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24</v>
      </c>
      <c r="D141" s="40"/>
      <c r="E141" s="40"/>
      <c r="F141" s="27" t="str">
        <f>E15</f>
        <v>Gymnázium Brno-Řečkovice</v>
      </c>
      <c r="G141" s="40"/>
      <c r="H141" s="40"/>
      <c r="I141" s="32" t="s">
        <v>32</v>
      </c>
      <c r="J141" s="36" t="str">
        <f>E21</f>
        <v>A-plus a.s.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25.65" customHeight="1">
      <c r="A142" s="38"/>
      <c r="B142" s="39"/>
      <c r="C142" s="32" t="s">
        <v>30</v>
      </c>
      <c r="D142" s="40"/>
      <c r="E142" s="40"/>
      <c r="F142" s="27" t="str">
        <f>IF(E18="","",E18)</f>
        <v>Vyplň údaj</v>
      </c>
      <c r="G142" s="40"/>
      <c r="H142" s="40"/>
      <c r="I142" s="32" t="s">
        <v>37</v>
      </c>
      <c r="J142" s="36" t="str">
        <f>E24</f>
        <v>STAGA stavební agentura s.r.o.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201"/>
      <c r="B144" s="202"/>
      <c r="C144" s="203" t="s">
        <v>134</v>
      </c>
      <c r="D144" s="204" t="s">
        <v>67</v>
      </c>
      <c r="E144" s="204" t="s">
        <v>63</v>
      </c>
      <c r="F144" s="204" t="s">
        <v>64</v>
      </c>
      <c r="G144" s="204" t="s">
        <v>135</v>
      </c>
      <c r="H144" s="204" t="s">
        <v>136</v>
      </c>
      <c r="I144" s="204" t="s">
        <v>137</v>
      </c>
      <c r="J144" s="204" t="s">
        <v>122</v>
      </c>
      <c r="K144" s="205" t="s">
        <v>138</v>
      </c>
      <c r="L144" s="206"/>
      <c r="M144" s="100" t="s">
        <v>1</v>
      </c>
      <c r="N144" s="101" t="s">
        <v>46</v>
      </c>
      <c r="O144" s="101" t="s">
        <v>139</v>
      </c>
      <c r="P144" s="101" t="s">
        <v>140</v>
      </c>
      <c r="Q144" s="101" t="s">
        <v>141</v>
      </c>
      <c r="R144" s="101" t="s">
        <v>142</v>
      </c>
      <c r="S144" s="101" t="s">
        <v>143</v>
      </c>
      <c r="T144" s="102" t="s">
        <v>144</v>
      </c>
      <c r="U144" s="201"/>
      <c r="V144" s="201"/>
      <c r="W144" s="201"/>
      <c r="X144" s="201"/>
      <c r="Y144" s="201"/>
      <c r="Z144" s="201"/>
      <c r="AA144" s="201"/>
      <c r="AB144" s="201"/>
      <c r="AC144" s="201"/>
      <c r="AD144" s="201"/>
      <c r="AE144" s="201"/>
    </row>
    <row r="145" s="2" customFormat="1" ht="22.8" customHeight="1">
      <c r="A145" s="38"/>
      <c r="B145" s="39"/>
      <c r="C145" s="107" t="s">
        <v>145</v>
      </c>
      <c r="D145" s="40"/>
      <c r="E145" s="40"/>
      <c r="F145" s="40"/>
      <c r="G145" s="40"/>
      <c r="H145" s="40"/>
      <c r="I145" s="40"/>
      <c r="J145" s="207">
        <f>BK145</f>
        <v>0</v>
      </c>
      <c r="K145" s="40"/>
      <c r="L145" s="44"/>
      <c r="M145" s="103"/>
      <c r="N145" s="208"/>
      <c r="O145" s="104"/>
      <c r="P145" s="209">
        <f>P146+P222</f>
        <v>0</v>
      </c>
      <c r="Q145" s="104"/>
      <c r="R145" s="209">
        <f>R146+R222</f>
        <v>0</v>
      </c>
      <c r="S145" s="104"/>
      <c r="T145" s="210">
        <f>T146+T222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81</v>
      </c>
      <c r="AU145" s="17" t="s">
        <v>124</v>
      </c>
      <c r="BK145" s="211">
        <f>BK146+BK222</f>
        <v>0</v>
      </c>
    </row>
    <row r="146" s="12" customFormat="1" ht="25.92" customHeight="1">
      <c r="A146" s="12"/>
      <c r="B146" s="212"/>
      <c r="C146" s="213"/>
      <c r="D146" s="214" t="s">
        <v>81</v>
      </c>
      <c r="E146" s="215" t="s">
        <v>473</v>
      </c>
      <c r="F146" s="215" t="s">
        <v>474</v>
      </c>
      <c r="G146" s="213"/>
      <c r="H146" s="213"/>
      <c r="I146" s="216"/>
      <c r="J146" s="200">
        <f>BK146</f>
        <v>0</v>
      </c>
      <c r="K146" s="213"/>
      <c r="L146" s="217"/>
      <c r="M146" s="218"/>
      <c r="N146" s="219"/>
      <c r="O146" s="219"/>
      <c r="P146" s="220">
        <f>P147+P168</f>
        <v>0</v>
      </c>
      <c r="Q146" s="219"/>
      <c r="R146" s="220">
        <f>R147+R168</f>
        <v>0</v>
      </c>
      <c r="S146" s="219"/>
      <c r="T146" s="221">
        <f>T147+T168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156</v>
      </c>
      <c r="AT146" s="223" t="s">
        <v>81</v>
      </c>
      <c r="AU146" s="223" t="s">
        <v>82</v>
      </c>
      <c r="AY146" s="222" t="s">
        <v>148</v>
      </c>
      <c r="BK146" s="224">
        <f>BK147+BK168</f>
        <v>0</v>
      </c>
    </row>
    <row r="147" s="12" customFormat="1" ht="22.8" customHeight="1">
      <c r="A147" s="12"/>
      <c r="B147" s="212"/>
      <c r="C147" s="213"/>
      <c r="D147" s="214" t="s">
        <v>81</v>
      </c>
      <c r="E147" s="225" t="s">
        <v>820</v>
      </c>
      <c r="F147" s="225" t="s">
        <v>1297</v>
      </c>
      <c r="G147" s="213"/>
      <c r="H147" s="213"/>
      <c r="I147" s="216"/>
      <c r="J147" s="226">
        <f>BK147</f>
        <v>0</v>
      </c>
      <c r="K147" s="213"/>
      <c r="L147" s="217"/>
      <c r="M147" s="218"/>
      <c r="N147" s="219"/>
      <c r="O147" s="219"/>
      <c r="P147" s="220">
        <f>P148+P150+P153+P155+P159+P161+P164+P166</f>
        <v>0</v>
      </c>
      <c r="Q147" s="219"/>
      <c r="R147" s="220">
        <f>R148+R150+R153+R155+R159+R161+R164+R166</f>
        <v>0</v>
      </c>
      <c r="S147" s="219"/>
      <c r="T147" s="221">
        <f>T148+T150+T153+T155+T159+T161+T164+T166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156</v>
      </c>
      <c r="AT147" s="223" t="s">
        <v>81</v>
      </c>
      <c r="AU147" s="223" t="s">
        <v>89</v>
      </c>
      <c r="AY147" s="222" t="s">
        <v>148</v>
      </c>
      <c r="BK147" s="224">
        <f>BK148+BK150+BK153+BK155+BK159+BK161+BK164+BK166</f>
        <v>0</v>
      </c>
    </row>
    <row r="148" s="12" customFormat="1" ht="20.88" customHeight="1">
      <c r="A148" s="12"/>
      <c r="B148" s="212"/>
      <c r="C148" s="213"/>
      <c r="D148" s="214" t="s">
        <v>81</v>
      </c>
      <c r="E148" s="225" t="s">
        <v>89</v>
      </c>
      <c r="F148" s="225" t="s">
        <v>1298</v>
      </c>
      <c r="G148" s="213"/>
      <c r="H148" s="213"/>
      <c r="I148" s="216"/>
      <c r="J148" s="226">
        <f>BK148</f>
        <v>0</v>
      </c>
      <c r="K148" s="213"/>
      <c r="L148" s="217"/>
      <c r="M148" s="218"/>
      <c r="N148" s="219"/>
      <c r="O148" s="219"/>
      <c r="P148" s="220">
        <f>P149</f>
        <v>0</v>
      </c>
      <c r="Q148" s="219"/>
      <c r="R148" s="220">
        <f>R149</f>
        <v>0</v>
      </c>
      <c r="S148" s="219"/>
      <c r="T148" s="221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156</v>
      </c>
      <c r="AT148" s="223" t="s">
        <v>81</v>
      </c>
      <c r="AU148" s="223" t="s">
        <v>91</v>
      </c>
      <c r="AY148" s="222" t="s">
        <v>148</v>
      </c>
      <c r="BK148" s="224">
        <f>BK149</f>
        <v>0</v>
      </c>
    </row>
    <row r="149" s="2" customFormat="1" ht="16.5" customHeight="1">
      <c r="A149" s="38"/>
      <c r="B149" s="39"/>
      <c r="C149" s="227" t="s">
        <v>89</v>
      </c>
      <c r="D149" s="227" t="s">
        <v>151</v>
      </c>
      <c r="E149" s="228" t="s">
        <v>1299</v>
      </c>
      <c r="F149" s="229" t="s">
        <v>1300</v>
      </c>
      <c r="G149" s="230" t="s">
        <v>495</v>
      </c>
      <c r="H149" s="231">
        <v>12</v>
      </c>
      <c r="I149" s="232"/>
      <c r="J149" s="233">
        <f>ROUND(I149*H149,2)</f>
        <v>0</v>
      </c>
      <c r="K149" s="229" t="s">
        <v>1</v>
      </c>
      <c r="L149" s="44"/>
      <c r="M149" s="234" t="s">
        <v>1</v>
      </c>
      <c r="N149" s="235" t="s">
        <v>47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496</v>
      </c>
      <c r="AT149" s="238" t="s">
        <v>151</v>
      </c>
      <c r="AU149" s="238" t="s">
        <v>165</v>
      </c>
      <c r="AY149" s="17" t="s">
        <v>148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89</v>
      </c>
      <c r="BK149" s="239">
        <f>ROUND(I149*H149,2)</f>
        <v>0</v>
      </c>
      <c r="BL149" s="17" t="s">
        <v>496</v>
      </c>
      <c r="BM149" s="238" t="s">
        <v>1301</v>
      </c>
    </row>
    <row r="150" s="12" customFormat="1" ht="20.88" customHeight="1">
      <c r="A150" s="12"/>
      <c r="B150" s="212"/>
      <c r="C150" s="213"/>
      <c r="D150" s="214" t="s">
        <v>81</v>
      </c>
      <c r="E150" s="225" t="s">
        <v>91</v>
      </c>
      <c r="F150" s="225" t="s">
        <v>1302</v>
      </c>
      <c r="G150" s="213"/>
      <c r="H150" s="213"/>
      <c r="I150" s="216"/>
      <c r="J150" s="226">
        <f>BK150</f>
        <v>0</v>
      </c>
      <c r="K150" s="213"/>
      <c r="L150" s="217"/>
      <c r="M150" s="218"/>
      <c r="N150" s="219"/>
      <c r="O150" s="219"/>
      <c r="P150" s="220">
        <f>SUM(P151:P152)</f>
        <v>0</v>
      </c>
      <c r="Q150" s="219"/>
      <c r="R150" s="220">
        <f>SUM(R151:R152)</f>
        <v>0</v>
      </c>
      <c r="S150" s="219"/>
      <c r="T150" s="221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156</v>
      </c>
      <c r="AT150" s="223" t="s">
        <v>81</v>
      </c>
      <c r="AU150" s="223" t="s">
        <v>91</v>
      </c>
      <c r="AY150" s="222" t="s">
        <v>148</v>
      </c>
      <c r="BK150" s="224">
        <f>SUM(BK151:BK152)</f>
        <v>0</v>
      </c>
    </row>
    <row r="151" s="2" customFormat="1" ht="16.5" customHeight="1">
      <c r="A151" s="38"/>
      <c r="B151" s="39"/>
      <c r="C151" s="227" t="s">
        <v>91</v>
      </c>
      <c r="D151" s="227" t="s">
        <v>151</v>
      </c>
      <c r="E151" s="228" t="s">
        <v>1303</v>
      </c>
      <c r="F151" s="229" t="s">
        <v>1304</v>
      </c>
      <c r="G151" s="230" t="s">
        <v>495</v>
      </c>
      <c r="H151" s="231">
        <v>36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47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496</v>
      </c>
      <c r="AT151" s="238" t="s">
        <v>151</v>
      </c>
      <c r="AU151" s="238" t="s">
        <v>165</v>
      </c>
      <c r="AY151" s="17" t="s">
        <v>148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89</v>
      </c>
      <c r="BK151" s="239">
        <f>ROUND(I151*H151,2)</f>
        <v>0</v>
      </c>
      <c r="BL151" s="17" t="s">
        <v>496</v>
      </c>
      <c r="BM151" s="238" t="s">
        <v>1305</v>
      </c>
    </row>
    <row r="152" s="2" customFormat="1" ht="16.5" customHeight="1">
      <c r="A152" s="38"/>
      <c r="B152" s="39"/>
      <c r="C152" s="227" t="s">
        <v>165</v>
      </c>
      <c r="D152" s="227" t="s">
        <v>151</v>
      </c>
      <c r="E152" s="228" t="s">
        <v>1306</v>
      </c>
      <c r="F152" s="229" t="s">
        <v>1307</v>
      </c>
      <c r="G152" s="230" t="s">
        <v>495</v>
      </c>
      <c r="H152" s="231">
        <v>36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47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496</v>
      </c>
      <c r="AT152" s="238" t="s">
        <v>151</v>
      </c>
      <c r="AU152" s="238" t="s">
        <v>165</v>
      </c>
      <c r="AY152" s="17" t="s">
        <v>148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89</v>
      </c>
      <c r="BK152" s="239">
        <f>ROUND(I152*H152,2)</f>
        <v>0</v>
      </c>
      <c r="BL152" s="17" t="s">
        <v>496</v>
      </c>
      <c r="BM152" s="238" t="s">
        <v>1308</v>
      </c>
    </row>
    <row r="153" s="12" customFormat="1" ht="20.88" customHeight="1">
      <c r="A153" s="12"/>
      <c r="B153" s="212"/>
      <c r="C153" s="213"/>
      <c r="D153" s="214" t="s">
        <v>81</v>
      </c>
      <c r="E153" s="225" t="s">
        <v>165</v>
      </c>
      <c r="F153" s="225" t="s">
        <v>1309</v>
      </c>
      <c r="G153" s="213"/>
      <c r="H153" s="213"/>
      <c r="I153" s="216"/>
      <c r="J153" s="226">
        <f>BK153</f>
        <v>0</v>
      </c>
      <c r="K153" s="213"/>
      <c r="L153" s="217"/>
      <c r="M153" s="218"/>
      <c r="N153" s="219"/>
      <c r="O153" s="219"/>
      <c r="P153" s="220">
        <f>P154</f>
        <v>0</v>
      </c>
      <c r="Q153" s="219"/>
      <c r="R153" s="220">
        <f>R154</f>
        <v>0</v>
      </c>
      <c r="S153" s="219"/>
      <c r="T153" s="22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156</v>
      </c>
      <c r="AT153" s="223" t="s">
        <v>81</v>
      </c>
      <c r="AU153" s="223" t="s">
        <v>91</v>
      </c>
      <c r="AY153" s="222" t="s">
        <v>148</v>
      </c>
      <c r="BK153" s="224">
        <f>BK154</f>
        <v>0</v>
      </c>
    </row>
    <row r="154" s="2" customFormat="1" ht="16.5" customHeight="1">
      <c r="A154" s="38"/>
      <c r="B154" s="39"/>
      <c r="C154" s="227" t="s">
        <v>156</v>
      </c>
      <c r="D154" s="227" t="s">
        <v>151</v>
      </c>
      <c r="E154" s="228" t="s">
        <v>1310</v>
      </c>
      <c r="F154" s="229" t="s">
        <v>1311</v>
      </c>
      <c r="G154" s="230" t="s">
        <v>495</v>
      </c>
      <c r="H154" s="231">
        <v>1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47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496</v>
      </c>
      <c r="AT154" s="238" t="s">
        <v>151</v>
      </c>
      <c r="AU154" s="238" t="s">
        <v>165</v>
      </c>
      <c r="AY154" s="17" t="s">
        <v>148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89</v>
      </c>
      <c r="BK154" s="239">
        <f>ROUND(I154*H154,2)</f>
        <v>0</v>
      </c>
      <c r="BL154" s="17" t="s">
        <v>496</v>
      </c>
      <c r="BM154" s="238" t="s">
        <v>1312</v>
      </c>
    </row>
    <row r="155" s="12" customFormat="1" ht="20.88" customHeight="1">
      <c r="A155" s="12"/>
      <c r="B155" s="212"/>
      <c r="C155" s="213"/>
      <c r="D155" s="214" t="s">
        <v>81</v>
      </c>
      <c r="E155" s="225" t="s">
        <v>156</v>
      </c>
      <c r="F155" s="225" t="s">
        <v>1313</v>
      </c>
      <c r="G155" s="213"/>
      <c r="H155" s="213"/>
      <c r="I155" s="216"/>
      <c r="J155" s="226">
        <f>BK155</f>
        <v>0</v>
      </c>
      <c r="K155" s="213"/>
      <c r="L155" s="217"/>
      <c r="M155" s="218"/>
      <c r="N155" s="219"/>
      <c r="O155" s="219"/>
      <c r="P155" s="220">
        <f>SUM(P156:P158)</f>
        <v>0</v>
      </c>
      <c r="Q155" s="219"/>
      <c r="R155" s="220">
        <f>SUM(R156:R158)</f>
        <v>0</v>
      </c>
      <c r="S155" s="219"/>
      <c r="T155" s="221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2" t="s">
        <v>156</v>
      </c>
      <c r="AT155" s="223" t="s">
        <v>81</v>
      </c>
      <c r="AU155" s="223" t="s">
        <v>91</v>
      </c>
      <c r="AY155" s="222" t="s">
        <v>148</v>
      </c>
      <c r="BK155" s="224">
        <f>SUM(BK156:BK158)</f>
        <v>0</v>
      </c>
    </row>
    <row r="156" s="2" customFormat="1" ht="16.5" customHeight="1">
      <c r="A156" s="38"/>
      <c r="B156" s="39"/>
      <c r="C156" s="227" t="s">
        <v>177</v>
      </c>
      <c r="D156" s="227" t="s">
        <v>151</v>
      </c>
      <c r="E156" s="228" t="s">
        <v>1314</v>
      </c>
      <c r="F156" s="229" t="s">
        <v>1315</v>
      </c>
      <c r="G156" s="230" t="s">
        <v>495</v>
      </c>
      <c r="H156" s="231">
        <v>3</v>
      </c>
      <c r="I156" s="232"/>
      <c r="J156" s="233">
        <f>ROUND(I156*H156,2)</f>
        <v>0</v>
      </c>
      <c r="K156" s="229" t="s">
        <v>1</v>
      </c>
      <c r="L156" s="44"/>
      <c r="M156" s="234" t="s">
        <v>1</v>
      </c>
      <c r="N156" s="235" t="s">
        <v>47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496</v>
      </c>
      <c r="AT156" s="238" t="s">
        <v>151</v>
      </c>
      <c r="AU156" s="238" t="s">
        <v>165</v>
      </c>
      <c r="AY156" s="17" t="s">
        <v>148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89</v>
      </c>
      <c r="BK156" s="239">
        <f>ROUND(I156*H156,2)</f>
        <v>0</v>
      </c>
      <c r="BL156" s="17" t="s">
        <v>496</v>
      </c>
      <c r="BM156" s="238" t="s">
        <v>1316</v>
      </c>
    </row>
    <row r="157" s="2" customFormat="1" ht="16.5" customHeight="1">
      <c r="A157" s="38"/>
      <c r="B157" s="39"/>
      <c r="C157" s="227" t="s">
        <v>182</v>
      </c>
      <c r="D157" s="227" t="s">
        <v>151</v>
      </c>
      <c r="E157" s="228" t="s">
        <v>1317</v>
      </c>
      <c r="F157" s="229" t="s">
        <v>1318</v>
      </c>
      <c r="G157" s="230" t="s">
        <v>495</v>
      </c>
      <c r="H157" s="231">
        <v>6</v>
      </c>
      <c r="I157" s="232"/>
      <c r="J157" s="233">
        <f>ROUND(I157*H157,2)</f>
        <v>0</v>
      </c>
      <c r="K157" s="229" t="s">
        <v>1</v>
      </c>
      <c r="L157" s="44"/>
      <c r="M157" s="234" t="s">
        <v>1</v>
      </c>
      <c r="N157" s="235" t="s">
        <v>47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496</v>
      </c>
      <c r="AT157" s="238" t="s">
        <v>151</v>
      </c>
      <c r="AU157" s="238" t="s">
        <v>165</v>
      </c>
      <c r="AY157" s="17" t="s">
        <v>148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89</v>
      </c>
      <c r="BK157" s="239">
        <f>ROUND(I157*H157,2)</f>
        <v>0</v>
      </c>
      <c r="BL157" s="17" t="s">
        <v>496</v>
      </c>
      <c r="BM157" s="238" t="s">
        <v>1319</v>
      </c>
    </row>
    <row r="158" s="2" customFormat="1" ht="16.5" customHeight="1">
      <c r="A158" s="38"/>
      <c r="B158" s="39"/>
      <c r="C158" s="227" t="s">
        <v>192</v>
      </c>
      <c r="D158" s="227" t="s">
        <v>151</v>
      </c>
      <c r="E158" s="228" t="s">
        <v>1320</v>
      </c>
      <c r="F158" s="229" t="s">
        <v>1321</v>
      </c>
      <c r="G158" s="230" t="s">
        <v>495</v>
      </c>
      <c r="H158" s="231">
        <v>1</v>
      </c>
      <c r="I158" s="232"/>
      <c r="J158" s="233">
        <f>ROUND(I158*H158,2)</f>
        <v>0</v>
      </c>
      <c r="K158" s="229" t="s">
        <v>1</v>
      </c>
      <c r="L158" s="44"/>
      <c r="M158" s="234" t="s">
        <v>1</v>
      </c>
      <c r="N158" s="235" t="s">
        <v>47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496</v>
      </c>
      <c r="AT158" s="238" t="s">
        <v>151</v>
      </c>
      <c r="AU158" s="238" t="s">
        <v>165</v>
      </c>
      <c r="AY158" s="17" t="s">
        <v>148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89</v>
      </c>
      <c r="BK158" s="239">
        <f>ROUND(I158*H158,2)</f>
        <v>0</v>
      </c>
      <c r="BL158" s="17" t="s">
        <v>496</v>
      </c>
      <c r="BM158" s="238" t="s">
        <v>1322</v>
      </c>
    </row>
    <row r="159" s="12" customFormat="1" ht="20.88" customHeight="1">
      <c r="A159" s="12"/>
      <c r="B159" s="212"/>
      <c r="C159" s="213"/>
      <c r="D159" s="214" t="s">
        <v>81</v>
      </c>
      <c r="E159" s="225" t="s">
        <v>177</v>
      </c>
      <c r="F159" s="225" t="s">
        <v>1323</v>
      </c>
      <c r="G159" s="213"/>
      <c r="H159" s="213"/>
      <c r="I159" s="216"/>
      <c r="J159" s="226">
        <f>BK159</f>
        <v>0</v>
      </c>
      <c r="K159" s="213"/>
      <c r="L159" s="217"/>
      <c r="M159" s="218"/>
      <c r="N159" s="219"/>
      <c r="O159" s="219"/>
      <c r="P159" s="220">
        <f>P160</f>
        <v>0</v>
      </c>
      <c r="Q159" s="219"/>
      <c r="R159" s="220">
        <f>R160</f>
        <v>0</v>
      </c>
      <c r="S159" s="219"/>
      <c r="T159" s="22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2" t="s">
        <v>156</v>
      </c>
      <c r="AT159" s="223" t="s">
        <v>81</v>
      </c>
      <c r="AU159" s="223" t="s">
        <v>91</v>
      </c>
      <c r="AY159" s="222" t="s">
        <v>148</v>
      </c>
      <c r="BK159" s="224">
        <f>BK160</f>
        <v>0</v>
      </c>
    </row>
    <row r="160" s="2" customFormat="1" ht="16.5" customHeight="1">
      <c r="A160" s="38"/>
      <c r="B160" s="39"/>
      <c r="C160" s="227" t="s">
        <v>197</v>
      </c>
      <c r="D160" s="227" t="s">
        <v>151</v>
      </c>
      <c r="E160" s="228" t="s">
        <v>1324</v>
      </c>
      <c r="F160" s="229" t="s">
        <v>1325</v>
      </c>
      <c r="G160" s="230" t="s">
        <v>495</v>
      </c>
      <c r="H160" s="231">
        <v>2</v>
      </c>
      <c r="I160" s="232"/>
      <c r="J160" s="233">
        <f>ROUND(I160*H160,2)</f>
        <v>0</v>
      </c>
      <c r="K160" s="229" t="s">
        <v>1</v>
      </c>
      <c r="L160" s="44"/>
      <c r="M160" s="234" t="s">
        <v>1</v>
      </c>
      <c r="N160" s="235" t="s">
        <v>47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496</v>
      </c>
      <c r="AT160" s="238" t="s">
        <v>151</v>
      </c>
      <c r="AU160" s="238" t="s">
        <v>165</v>
      </c>
      <c r="AY160" s="17" t="s">
        <v>148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89</v>
      </c>
      <c r="BK160" s="239">
        <f>ROUND(I160*H160,2)</f>
        <v>0</v>
      </c>
      <c r="BL160" s="17" t="s">
        <v>496</v>
      </c>
      <c r="BM160" s="238" t="s">
        <v>1326</v>
      </c>
    </row>
    <row r="161" s="12" customFormat="1" ht="20.88" customHeight="1">
      <c r="A161" s="12"/>
      <c r="B161" s="212"/>
      <c r="C161" s="213"/>
      <c r="D161" s="214" t="s">
        <v>81</v>
      </c>
      <c r="E161" s="225" t="s">
        <v>182</v>
      </c>
      <c r="F161" s="225" t="s">
        <v>1327</v>
      </c>
      <c r="G161" s="213"/>
      <c r="H161" s="213"/>
      <c r="I161" s="216"/>
      <c r="J161" s="226">
        <f>BK161</f>
        <v>0</v>
      </c>
      <c r="K161" s="213"/>
      <c r="L161" s="217"/>
      <c r="M161" s="218"/>
      <c r="N161" s="219"/>
      <c r="O161" s="219"/>
      <c r="P161" s="220">
        <f>SUM(P162:P163)</f>
        <v>0</v>
      </c>
      <c r="Q161" s="219"/>
      <c r="R161" s="220">
        <f>SUM(R162:R163)</f>
        <v>0</v>
      </c>
      <c r="S161" s="219"/>
      <c r="T161" s="221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156</v>
      </c>
      <c r="AT161" s="223" t="s">
        <v>81</v>
      </c>
      <c r="AU161" s="223" t="s">
        <v>91</v>
      </c>
      <c r="AY161" s="222" t="s">
        <v>148</v>
      </c>
      <c r="BK161" s="224">
        <f>SUM(BK162:BK163)</f>
        <v>0</v>
      </c>
    </row>
    <row r="162" s="2" customFormat="1" ht="16.5" customHeight="1">
      <c r="A162" s="38"/>
      <c r="B162" s="39"/>
      <c r="C162" s="227" t="s">
        <v>149</v>
      </c>
      <c r="D162" s="227" t="s">
        <v>151</v>
      </c>
      <c r="E162" s="228" t="s">
        <v>1328</v>
      </c>
      <c r="F162" s="229" t="s">
        <v>1329</v>
      </c>
      <c r="G162" s="230" t="s">
        <v>495</v>
      </c>
      <c r="H162" s="231">
        <v>3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47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496</v>
      </c>
      <c r="AT162" s="238" t="s">
        <v>151</v>
      </c>
      <c r="AU162" s="238" t="s">
        <v>165</v>
      </c>
      <c r="AY162" s="17" t="s">
        <v>148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89</v>
      </c>
      <c r="BK162" s="239">
        <f>ROUND(I162*H162,2)</f>
        <v>0</v>
      </c>
      <c r="BL162" s="17" t="s">
        <v>496</v>
      </c>
      <c r="BM162" s="238" t="s">
        <v>1330</v>
      </c>
    </row>
    <row r="163" s="2" customFormat="1" ht="16.5" customHeight="1">
      <c r="A163" s="38"/>
      <c r="B163" s="39"/>
      <c r="C163" s="227" t="s">
        <v>204</v>
      </c>
      <c r="D163" s="227" t="s">
        <v>151</v>
      </c>
      <c r="E163" s="228" t="s">
        <v>1331</v>
      </c>
      <c r="F163" s="229" t="s">
        <v>1332</v>
      </c>
      <c r="G163" s="230" t="s">
        <v>495</v>
      </c>
      <c r="H163" s="231">
        <v>2</v>
      </c>
      <c r="I163" s="232"/>
      <c r="J163" s="233">
        <f>ROUND(I163*H163,2)</f>
        <v>0</v>
      </c>
      <c r="K163" s="229" t="s">
        <v>1</v>
      </c>
      <c r="L163" s="44"/>
      <c r="M163" s="234" t="s">
        <v>1</v>
      </c>
      <c r="N163" s="235" t="s">
        <v>47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496</v>
      </c>
      <c r="AT163" s="238" t="s">
        <v>151</v>
      </c>
      <c r="AU163" s="238" t="s">
        <v>165</v>
      </c>
      <c r="AY163" s="17" t="s">
        <v>148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89</v>
      </c>
      <c r="BK163" s="239">
        <f>ROUND(I163*H163,2)</f>
        <v>0</v>
      </c>
      <c r="BL163" s="17" t="s">
        <v>496</v>
      </c>
      <c r="BM163" s="238" t="s">
        <v>1333</v>
      </c>
    </row>
    <row r="164" s="12" customFormat="1" ht="20.88" customHeight="1">
      <c r="A164" s="12"/>
      <c r="B164" s="212"/>
      <c r="C164" s="213"/>
      <c r="D164" s="214" t="s">
        <v>81</v>
      </c>
      <c r="E164" s="225" t="s">
        <v>192</v>
      </c>
      <c r="F164" s="225" t="s">
        <v>1334</v>
      </c>
      <c r="G164" s="213"/>
      <c r="H164" s="213"/>
      <c r="I164" s="216"/>
      <c r="J164" s="226">
        <f>BK164</f>
        <v>0</v>
      </c>
      <c r="K164" s="213"/>
      <c r="L164" s="217"/>
      <c r="M164" s="218"/>
      <c r="N164" s="219"/>
      <c r="O164" s="219"/>
      <c r="P164" s="220">
        <f>P165</f>
        <v>0</v>
      </c>
      <c r="Q164" s="219"/>
      <c r="R164" s="220">
        <f>R165</f>
        <v>0</v>
      </c>
      <c r="S164" s="219"/>
      <c r="T164" s="221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156</v>
      </c>
      <c r="AT164" s="223" t="s">
        <v>81</v>
      </c>
      <c r="AU164" s="223" t="s">
        <v>91</v>
      </c>
      <c r="AY164" s="222" t="s">
        <v>148</v>
      </c>
      <c r="BK164" s="224">
        <f>BK165</f>
        <v>0</v>
      </c>
    </row>
    <row r="165" s="2" customFormat="1" ht="16.5" customHeight="1">
      <c r="A165" s="38"/>
      <c r="B165" s="39"/>
      <c r="C165" s="227" t="s">
        <v>209</v>
      </c>
      <c r="D165" s="227" t="s">
        <v>151</v>
      </c>
      <c r="E165" s="228" t="s">
        <v>1335</v>
      </c>
      <c r="F165" s="229" t="s">
        <v>1336</v>
      </c>
      <c r="G165" s="230" t="s">
        <v>1248</v>
      </c>
      <c r="H165" s="231">
        <v>60</v>
      </c>
      <c r="I165" s="232"/>
      <c r="J165" s="233">
        <f>ROUND(I165*H165,2)</f>
        <v>0</v>
      </c>
      <c r="K165" s="229" t="s">
        <v>1</v>
      </c>
      <c r="L165" s="44"/>
      <c r="M165" s="234" t="s">
        <v>1</v>
      </c>
      <c r="N165" s="235" t="s">
        <v>47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496</v>
      </c>
      <c r="AT165" s="238" t="s">
        <v>151</v>
      </c>
      <c r="AU165" s="238" t="s">
        <v>165</v>
      </c>
      <c r="AY165" s="17" t="s">
        <v>148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89</v>
      </c>
      <c r="BK165" s="239">
        <f>ROUND(I165*H165,2)</f>
        <v>0</v>
      </c>
      <c r="BL165" s="17" t="s">
        <v>496</v>
      </c>
      <c r="BM165" s="238" t="s">
        <v>1337</v>
      </c>
    </row>
    <row r="166" s="12" customFormat="1" ht="20.88" customHeight="1">
      <c r="A166" s="12"/>
      <c r="B166" s="212"/>
      <c r="C166" s="213"/>
      <c r="D166" s="214" t="s">
        <v>81</v>
      </c>
      <c r="E166" s="225" t="s">
        <v>197</v>
      </c>
      <c r="F166" s="225" t="s">
        <v>1338</v>
      </c>
      <c r="G166" s="213"/>
      <c r="H166" s="213"/>
      <c r="I166" s="216"/>
      <c r="J166" s="226">
        <f>BK166</f>
        <v>0</v>
      </c>
      <c r="K166" s="213"/>
      <c r="L166" s="217"/>
      <c r="M166" s="218"/>
      <c r="N166" s="219"/>
      <c r="O166" s="219"/>
      <c r="P166" s="220">
        <f>P167</f>
        <v>0</v>
      </c>
      <c r="Q166" s="219"/>
      <c r="R166" s="220">
        <f>R167</f>
        <v>0</v>
      </c>
      <c r="S166" s="219"/>
      <c r="T166" s="221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2" t="s">
        <v>156</v>
      </c>
      <c r="AT166" s="223" t="s">
        <v>81</v>
      </c>
      <c r="AU166" s="223" t="s">
        <v>91</v>
      </c>
      <c r="AY166" s="222" t="s">
        <v>148</v>
      </c>
      <c r="BK166" s="224">
        <f>BK167</f>
        <v>0</v>
      </c>
    </row>
    <row r="167" s="2" customFormat="1" ht="33" customHeight="1">
      <c r="A167" s="38"/>
      <c r="B167" s="39"/>
      <c r="C167" s="227" t="s">
        <v>217</v>
      </c>
      <c r="D167" s="227" t="s">
        <v>151</v>
      </c>
      <c r="E167" s="228" t="s">
        <v>1339</v>
      </c>
      <c r="F167" s="229" t="s">
        <v>1340</v>
      </c>
      <c r="G167" s="230" t="s">
        <v>1341</v>
      </c>
      <c r="H167" s="231">
        <v>1</v>
      </c>
      <c r="I167" s="232"/>
      <c r="J167" s="233">
        <f>ROUND(I167*H167,2)</f>
        <v>0</v>
      </c>
      <c r="K167" s="229" t="s">
        <v>1</v>
      </c>
      <c r="L167" s="44"/>
      <c r="M167" s="234" t="s">
        <v>1</v>
      </c>
      <c r="N167" s="235" t="s">
        <v>47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496</v>
      </c>
      <c r="AT167" s="238" t="s">
        <v>151</v>
      </c>
      <c r="AU167" s="238" t="s">
        <v>165</v>
      </c>
      <c r="AY167" s="17" t="s">
        <v>148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89</v>
      </c>
      <c r="BK167" s="239">
        <f>ROUND(I167*H167,2)</f>
        <v>0</v>
      </c>
      <c r="BL167" s="17" t="s">
        <v>496</v>
      </c>
      <c r="BM167" s="238" t="s">
        <v>1342</v>
      </c>
    </row>
    <row r="168" s="12" customFormat="1" ht="22.8" customHeight="1">
      <c r="A168" s="12"/>
      <c r="B168" s="212"/>
      <c r="C168" s="213"/>
      <c r="D168" s="214" t="s">
        <v>81</v>
      </c>
      <c r="E168" s="225" t="s">
        <v>1343</v>
      </c>
      <c r="F168" s="225" t="s">
        <v>1344</v>
      </c>
      <c r="G168" s="213"/>
      <c r="H168" s="213"/>
      <c r="I168" s="216"/>
      <c r="J168" s="226">
        <f>BK168</f>
        <v>0</v>
      </c>
      <c r="K168" s="213"/>
      <c r="L168" s="217"/>
      <c r="M168" s="218"/>
      <c r="N168" s="219"/>
      <c r="O168" s="219"/>
      <c r="P168" s="220">
        <f>P169+P177+P180+P183+P188+P190+P193+P195+P197+P201+P204+P207+P210+P214+P216+P218+P220</f>
        <v>0</v>
      </c>
      <c r="Q168" s="219"/>
      <c r="R168" s="220">
        <f>R169+R177+R180+R183+R188+R190+R193+R195+R197+R201+R204+R207+R210+R214+R216+R218+R220</f>
        <v>0</v>
      </c>
      <c r="S168" s="219"/>
      <c r="T168" s="221">
        <f>T169+T177+T180+T183+T188+T190+T193+T195+T197+T201+T204+T207+T210+T214+T216+T218+T220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156</v>
      </c>
      <c r="AT168" s="223" t="s">
        <v>81</v>
      </c>
      <c r="AU168" s="223" t="s">
        <v>89</v>
      </c>
      <c r="AY168" s="222" t="s">
        <v>148</v>
      </c>
      <c r="BK168" s="224">
        <f>BK169+BK177+BK180+BK183+BK188+BK190+BK193+BK195+BK197+BK201+BK204+BK207+BK210+BK214+BK216+BK218+BK220</f>
        <v>0</v>
      </c>
    </row>
    <row r="169" s="12" customFormat="1" ht="20.88" customHeight="1">
      <c r="A169" s="12"/>
      <c r="B169" s="212"/>
      <c r="C169" s="213"/>
      <c r="D169" s="214" t="s">
        <v>81</v>
      </c>
      <c r="E169" s="225" t="s">
        <v>149</v>
      </c>
      <c r="F169" s="225" t="s">
        <v>1345</v>
      </c>
      <c r="G169" s="213"/>
      <c r="H169" s="213"/>
      <c r="I169" s="216"/>
      <c r="J169" s="226">
        <f>BK169</f>
        <v>0</v>
      </c>
      <c r="K169" s="213"/>
      <c r="L169" s="217"/>
      <c r="M169" s="218"/>
      <c r="N169" s="219"/>
      <c r="O169" s="219"/>
      <c r="P169" s="220">
        <f>SUM(P170:P176)</f>
        <v>0</v>
      </c>
      <c r="Q169" s="219"/>
      <c r="R169" s="220">
        <f>SUM(R170:R176)</f>
        <v>0</v>
      </c>
      <c r="S169" s="219"/>
      <c r="T169" s="221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156</v>
      </c>
      <c r="AT169" s="223" t="s">
        <v>81</v>
      </c>
      <c r="AU169" s="223" t="s">
        <v>91</v>
      </c>
      <c r="AY169" s="222" t="s">
        <v>148</v>
      </c>
      <c r="BK169" s="224">
        <f>SUM(BK170:BK176)</f>
        <v>0</v>
      </c>
    </row>
    <row r="170" s="2" customFormat="1" ht="24.15" customHeight="1">
      <c r="A170" s="38"/>
      <c r="B170" s="39"/>
      <c r="C170" s="227" t="s">
        <v>223</v>
      </c>
      <c r="D170" s="227" t="s">
        <v>151</v>
      </c>
      <c r="E170" s="228" t="s">
        <v>1346</v>
      </c>
      <c r="F170" s="229" t="s">
        <v>1347</v>
      </c>
      <c r="G170" s="230" t="s">
        <v>220</v>
      </c>
      <c r="H170" s="231">
        <v>150</v>
      </c>
      <c r="I170" s="232"/>
      <c r="J170" s="233">
        <f>ROUND(I170*H170,2)</f>
        <v>0</v>
      </c>
      <c r="K170" s="229" t="s">
        <v>1</v>
      </c>
      <c r="L170" s="44"/>
      <c r="M170" s="234" t="s">
        <v>1</v>
      </c>
      <c r="N170" s="235" t="s">
        <v>47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496</v>
      </c>
      <c r="AT170" s="238" t="s">
        <v>151</v>
      </c>
      <c r="AU170" s="238" t="s">
        <v>165</v>
      </c>
      <c r="AY170" s="17" t="s">
        <v>148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89</v>
      </c>
      <c r="BK170" s="239">
        <f>ROUND(I170*H170,2)</f>
        <v>0</v>
      </c>
      <c r="BL170" s="17" t="s">
        <v>496</v>
      </c>
      <c r="BM170" s="238" t="s">
        <v>1348</v>
      </c>
    </row>
    <row r="171" s="2" customFormat="1" ht="24.15" customHeight="1">
      <c r="A171" s="38"/>
      <c r="B171" s="39"/>
      <c r="C171" s="227" t="s">
        <v>228</v>
      </c>
      <c r="D171" s="227" t="s">
        <v>151</v>
      </c>
      <c r="E171" s="228" t="s">
        <v>1349</v>
      </c>
      <c r="F171" s="229" t="s">
        <v>1350</v>
      </c>
      <c r="G171" s="230" t="s">
        <v>220</v>
      </c>
      <c r="H171" s="231">
        <v>250</v>
      </c>
      <c r="I171" s="232"/>
      <c r="J171" s="233">
        <f>ROUND(I171*H171,2)</f>
        <v>0</v>
      </c>
      <c r="K171" s="229" t="s">
        <v>1</v>
      </c>
      <c r="L171" s="44"/>
      <c r="M171" s="234" t="s">
        <v>1</v>
      </c>
      <c r="N171" s="235" t="s">
        <v>47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496</v>
      </c>
      <c r="AT171" s="238" t="s">
        <v>151</v>
      </c>
      <c r="AU171" s="238" t="s">
        <v>165</v>
      </c>
      <c r="AY171" s="17" t="s">
        <v>148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89</v>
      </c>
      <c r="BK171" s="239">
        <f>ROUND(I171*H171,2)</f>
        <v>0</v>
      </c>
      <c r="BL171" s="17" t="s">
        <v>496</v>
      </c>
      <c r="BM171" s="238" t="s">
        <v>1351</v>
      </c>
    </row>
    <row r="172" s="2" customFormat="1" ht="24.15" customHeight="1">
      <c r="A172" s="38"/>
      <c r="B172" s="39"/>
      <c r="C172" s="227" t="s">
        <v>8</v>
      </c>
      <c r="D172" s="227" t="s">
        <v>151</v>
      </c>
      <c r="E172" s="228" t="s">
        <v>1352</v>
      </c>
      <c r="F172" s="229" t="s">
        <v>1353</v>
      </c>
      <c r="G172" s="230" t="s">
        <v>220</v>
      </c>
      <c r="H172" s="231">
        <v>150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47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496</v>
      </c>
      <c r="AT172" s="238" t="s">
        <v>151</v>
      </c>
      <c r="AU172" s="238" t="s">
        <v>165</v>
      </c>
      <c r="AY172" s="17" t="s">
        <v>148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89</v>
      </c>
      <c r="BK172" s="239">
        <f>ROUND(I172*H172,2)</f>
        <v>0</v>
      </c>
      <c r="BL172" s="17" t="s">
        <v>496</v>
      </c>
      <c r="BM172" s="238" t="s">
        <v>1354</v>
      </c>
    </row>
    <row r="173" s="2" customFormat="1" ht="24.15" customHeight="1">
      <c r="A173" s="38"/>
      <c r="B173" s="39"/>
      <c r="C173" s="227" t="s">
        <v>221</v>
      </c>
      <c r="D173" s="227" t="s">
        <v>151</v>
      </c>
      <c r="E173" s="228" t="s">
        <v>1355</v>
      </c>
      <c r="F173" s="229" t="s">
        <v>1356</v>
      </c>
      <c r="G173" s="230" t="s">
        <v>220</v>
      </c>
      <c r="H173" s="231">
        <v>150</v>
      </c>
      <c r="I173" s="232"/>
      <c r="J173" s="233">
        <f>ROUND(I173*H173,2)</f>
        <v>0</v>
      </c>
      <c r="K173" s="229" t="s">
        <v>1</v>
      </c>
      <c r="L173" s="44"/>
      <c r="M173" s="234" t="s">
        <v>1</v>
      </c>
      <c r="N173" s="235" t="s">
        <v>47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496</v>
      </c>
      <c r="AT173" s="238" t="s">
        <v>151</v>
      </c>
      <c r="AU173" s="238" t="s">
        <v>165</v>
      </c>
      <c r="AY173" s="17" t="s">
        <v>148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89</v>
      </c>
      <c r="BK173" s="239">
        <f>ROUND(I173*H173,2)</f>
        <v>0</v>
      </c>
      <c r="BL173" s="17" t="s">
        <v>496</v>
      </c>
      <c r="BM173" s="238" t="s">
        <v>1357</v>
      </c>
    </row>
    <row r="174" s="2" customFormat="1" ht="16.5" customHeight="1">
      <c r="A174" s="38"/>
      <c r="B174" s="39"/>
      <c r="C174" s="227" t="s">
        <v>247</v>
      </c>
      <c r="D174" s="227" t="s">
        <v>151</v>
      </c>
      <c r="E174" s="228" t="s">
        <v>1358</v>
      </c>
      <c r="F174" s="229" t="s">
        <v>1359</v>
      </c>
      <c r="G174" s="230" t="s">
        <v>220</v>
      </c>
      <c r="H174" s="231">
        <v>75</v>
      </c>
      <c r="I174" s="232"/>
      <c r="J174" s="233">
        <f>ROUND(I174*H174,2)</f>
        <v>0</v>
      </c>
      <c r="K174" s="229" t="s">
        <v>1</v>
      </c>
      <c r="L174" s="44"/>
      <c r="M174" s="234" t="s">
        <v>1</v>
      </c>
      <c r="N174" s="235" t="s">
        <v>47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496</v>
      </c>
      <c r="AT174" s="238" t="s">
        <v>151</v>
      </c>
      <c r="AU174" s="238" t="s">
        <v>165</v>
      </c>
      <c r="AY174" s="17" t="s">
        <v>148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89</v>
      </c>
      <c r="BK174" s="239">
        <f>ROUND(I174*H174,2)</f>
        <v>0</v>
      </c>
      <c r="BL174" s="17" t="s">
        <v>496</v>
      </c>
      <c r="BM174" s="238" t="s">
        <v>1360</v>
      </c>
    </row>
    <row r="175" s="2" customFormat="1" ht="16.5" customHeight="1">
      <c r="A175" s="38"/>
      <c r="B175" s="39"/>
      <c r="C175" s="227" t="s">
        <v>352</v>
      </c>
      <c r="D175" s="227" t="s">
        <v>151</v>
      </c>
      <c r="E175" s="228" t="s">
        <v>1361</v>
      </c>
      <c r="F175" s="229" t="s">
        <v>1362</v>
      </c>
      <c r="G175" s="230" t="s">
        <v>495</v>
      </c>
      <c r="H175" s="231">
        <v>75</v>
      </c>
      <c r="I175" s="232"/>
      <c r="J175" s="233">
        <f>ROUND(I175*H175,2)</f>
        <v>0</v>
      </c>
      <c r="K175" s="229" t="s">
        <v>1</v>
      </c>
      <c r="L175" s="44"/>
      <c r="M175" s="234" t="s">
        <v>1</v>
      </c>
      <c r="N175" s="235" t="s">
        <v>47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496</v>
      </c>
      <c r="AT175" s="238" t="s">
        <v>151</v>
      </c>
      <c r="AU175" s="238" t="s">
        <v>165</v>
      </c>
      <c r="AY175" s="17" t="s">
        <v>148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89</v>
      </c>
      <c r="BK175" s="239">
        <f>ROUND(I175*H175,2)</f>
        <v>0</v>
      </c>
      <c r="BL175" s="17" t="s">
        <v>496</v>
      </c>
      <c r="BM175" s="238" t="s">
        <v>1363</v>
      </c>
    </row>
    <row r="176" s="2" customFormat="1" ht="16.5" customHeight="1">
      <c r="A176" s="38"/>
      <c r="B176" s="39"/>
      <c r="C176" s="227" t="s">
        <v>357</v>
      </c>
      <c r="D176" s="227" t="s">
        <v>151</v>
      </c>
      <c r="E176" s="228" t="s">
        <v>1364</v>
      </c>
      <c r="F176" s="229" t="s">
        <v>1365</v>
      </c>
      <c r="G176" s="230" t="s">
        <v>495</v>
      </c>
      <c r="H176" s="231">
        <v>75</v>
      </c>
      <c r="I176" s="232"/>
      <c r="J176" s="233">
        <f>ROUND(I176*H176,2)</f>
        <v>0</v>
      </c>
      <c r="K176" s="229" t="s">
        <v>1</v>
      </c>
      <c r="L176" s="44"/>
      <c r="M176" s="234" t="s">
        <v>1</v>
      </c>
      <c r="N176" s="235" t="s">
        <v>47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496</v>
      </c>
      <c r="AT176" s="238" t="s">
        <v>151</v>
      </c>
      <c r="AU176" s="238" t="s">
        <v>165</v>
      </c>
      <c r="AY176" s="17" t="s">
        <v>148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89</v>
      </c>
      <c r="BK176" s="239">
        <f>ROUND(I176*H176,2)</f>
        <v>0</v>
      </c>
      <c r="BL176" s="17" t="s">
        <v>496</v>
      </c>
      <c r="BM176" s="238" t="s">
        <v>1366</v>
      </c>
    </row>
    <row r="177" s="12" customFormat="1" ht="20.88" customHeight="1">
      <c r="A177" s="12"/>
      <c r="B177" s="212"/>
      <c r="C177" s="213"/>
      <c r="D177" s="214" t="s">
        <v>81</v>
      </c>
      <c r="E177" s="225" t="s">
        <v>204</v>
      </c>
      <c r="F177" s="225" t="s">
        <v>1367</v>
      </c>
      <c r="G177" s="213"/>
      <c r="H177" s="213"/>
      <c r="I177" s="216"/>
      <c r="J177" s="226">
        <f>BK177</f>
        <v>0</v>
      </c>
      <c r="K177" s="213"/>
      <c r="L177" s="217"/>
      <c r="M177" s="218"/>
      <c r="N177" s="219"/>
      <c r="O177" s="219"/>
      <c r="P177" s="220">
        <f>SUM(P178:P179)</f>
        <v>0</v>
      </c>
      <c r="Q177" s="219"/>
      <c r="R177" s="220">
        <f>SUM(R178:R179)</f>
        <v>0</v>
      </c>
      <c r="S177" s="219"/>
      <c r="T177" s="221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156</v>
      </c>
      <c r="AT177" s="223" t="s">
        <v>81</v>
      </c>
      <c r="AU177" s="223" t="s">
        <v>91</v>
      </c>
      <c r="AY177" s="222" t="s">
        <v>148</v>
      </c>
      <c r="BK177" s="224">
        <f>SUM(BK178:BK179)</f>
        <v>0</v>
      </c>
    </row>
    <row r="178" s="2" customFormat="1" ht="24.15" customHeight="1">
      <c r="A178" s="38"/>
      <c r="B178" s="39"/>
      <c r="C178" s="227" t="s">
        <v>362</v>
      </c>
      <c r="D178" s="227" t="s">
        <v>151</v>
      </c>
      <c r="E178" s="228" t="s">
        <v>1368</v>
      </c>
      <c r="F178" s="229" t="s">
        <v>1369</v>
      </c>
      <c r="G178" s="230" t="s">
        <v>220</v>
      </c>
      <c r="H178" s="231">
        <v>15</v>
      </c>
      <c r="I178" s="232"/>
      <c r="J178" s="233">
        <f>ROUND(I178*H178,2)</f>
        <v>0</v>
      </c>
      <c r="K178" s="229" t="s">
        <v>1</v>
      </c>
      <c r="L178" s="44"/>
      <c r="M178" s="234" t="s">
        <v>1</v>
      </c>
      <c r="N178" s="235" t="s">
        <v>47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496</v>
      </c>
      <c r="AT178" s="238" t="s">
        <v>151</v>
      </c>
      <c r="AU178" s="238" t="s">
        <v>165</v>
      </c>
      <c r="AY178" s="17" t="s">
        <v>148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89</v>
      </c>
      <c r="BK178" s="239">
        <f>ROUND(I178*H178,2)</f>
        <v>0</v>
      </c>
      <c r="BL178" s="17" t="s">
        <v>496</v>
      </c>
      <c r="BM178" s="238" t="s">
        <v>1370</v>
      </c>
    </row>
    <row r="179" s="2" customFormat="1" ht="24.15" customHeight="1">
      <c r="A179" s="38"/>
      <c r="B179" s="39"/>
      <c r="C179" s="227" t="s">
        <v>7</v>
      </c>
      <c r="D179" s="227" t="s">
        <v>151</v>
      </c>
      <c r="E179" s="228" t="s">
        <v>1371</v>
      </c>
      <c r="F179" s="229" t="s">
        <v>1372</v>
      </c>
      <c r="G179" s="230" t="s">
        <v>220</v>
      </c>
      <c r="H179" s="231">
        <v>30</v>
      </c>
      <c r="I179" s="232"/>
      <c r="J179" s="233">
        <f>ROUND(I179*H179,2)</f>
        <v>0</v>
      </c>
      <c r="K179" s="229" t="s">
        <v>1</v>
      </c>
      <c r="L179" s="44"/>
      <c r="M179" s="234" t="s">
        <v>1</v>
      </c>
      <c r="N179" s="235" t="s">
        <v>47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496</v>
      </c>
      <c r="AT179" s="238" t="s">
        <v>151</v>
      </c>
      <c r="AU179" s="238" t="s">
        <v>165</v>
      </c>
      <c r="AY179" s="17" t="s">
        <v>148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89</v>
      </c>
      <c r="BK179" s="239">
        <f>ROUND(I179*H179,2)</f>
        <v>0</v>
      </c>
      <c r="BL179" s="17" t="s">
        <v>496</v>
      </c>
      <c r="BM179" s="238" t="s">
        <v>1373</v>
      </c>
    </row>
    <row r="180" s="12" customFormat="1" ht="20.88" customHeight="1">
      <c r="A180" s="12"/>
      <c r="B180" s="212"/>
      <c r="C180" s="213"/>
      <c r="D180" s="214" t="s">
        <v>81</v>
      </c>
      <c r="E180" s="225" t="s">
        <v>209</v>
      </c>
      <c r="F180" s="225" t="s">
        <v>1374</v>
      </c>
      <c r="G180" s="213"/>
      <c r="H180" s="213"/>
      <c r="I180" s="216"/>
      <c r="J180" s="226">
        <f>BK180</f>
        <v>0</v>
      </c>
      <c r="K180" s="213"/>
      <c r="L180" s="217"/>
      <c r="M180" s="218"/>
      <c r="N180" s="219"/>
      <c r="O180" s="219"/>
      <c r="P180" s="220">
        <f>SUM(P181:P182)</f>
        <v>0</v>
      </c>
      <c r="Q180" s="219"/>
      <c r="R180" s="220">
        <f>SUM(R181:R182)</f>
        <v>0</v>
      </c>
      <c r="S180" s="219"/>
      <c r="T180" s="221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156</v>
      </c>
      <c r="AT180" s="223" t="s">
        <v>81</v>
      </c>
      <c r="AU180" s="223" t="s">
        <v>91</v>
      </c>
      <c r="AY180" s="222" t="s">
        <v>148</v>
      </c>
      <c r="BK180" s="224">
        <f>SUM(BK181:BK182)</f>
        <v>0</v>
      </c>
    </row>
    <row r="181" s="2" customFormat="1" ht="33" customHeight="1">
      <c r="A181" s="38"/>
      <c r="B181" s="39"/>
      <c r="C181" s="227" t="s">
        <v>371</v>
      </c>
      <c r="D181" s="227" t="s">
        <v>151</v>
      </c>
      <c r="E181" s="228" t="s">
        <v>1375</v>
      </c>
      <c r="F181" s="229" t="s">
        <v>1376</v>
      </c>
      <c r="G181" s="230" t="s">
        <v>495</v>
      </c>
      <c r="H181" s="231">
        <v>15</v>
      </c>
      <c r="I181" s="232"/>
      <c r="J181" s="233">
        <f>ROUND(I181*H181,2)</f>
        <v>0</v>
      </c>
      <c r="K181" s="229" t="s">
        <v>1</v>
      </c>
      <c r="L181" s="44"/>
      <c r="M181" s="234" t="s">
        <v>1</v>
      </c>
      <c r="N181" s="235" t="s">
        <v>47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496</v>
      </c>
      <c r="AT181" s="238" t="s">
        <v>151</v>
      </c>
      <c r="AU181" s="238" t="s">
        <v>165</v>
      </c>
      <c r="AY181" s="17" t="s">
        <v>148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89</v>
      </c>
      <c r="BK181" s="239">
        <f>ROUND(I181*H181,2)</f>
        <v>0</v>
      </c>
      <c r="BL181" s="17" t="s">
        <v>496</v>
      </c>
      <c r="BM181" s="238" t="s">
        <v>1377</v>
      </c>
    </row>
    <row r="182" s="2" customFormat="1" ht="24.15" customHeight="1">
      <c r="A182" s="38"/>
      <c r="B182" s="39"/>
      <c r="C182" s="227" t="s">
        <v>377</v>
      </c>
      <c r="D182" s="227" t="s">
        <v>151</v>
      </c>
      <c r="E182" s="228" t="s">
        <v>1378</v>
      </c>
      <c r="F182" s="229" t="s">
        <v>1379</v>
      </c>
      <c r="G182" s="230" t="s">
        <v>495</v>
      </c>
      <c r="H182" s="231">
        <v>30</v>
      </c>
      <c r="I182" s="232"/>
      <c r="J182" s="233">
        <f>ROUND(I182*H182,2)</f>
        <v>0</v>
      </c>
      <c r="K182" s="229" t="s">
        <v>1</v>
      </c>
      <c r="L182" s="44"/>
      <c r="M182" s="234" t="s">
        <v>1</v>
      </c>
      <c r="N182" s="235" t="s">
        <v>47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496</v>
      </c>
      <c r="AT182" s="238" t="s">
        <v>151</v>
      </c>
      <c r="AU182" s="238" t="s">
        <v>165</v>
      </c>
      <c r="AY182" s="17" t="s">
        <v>148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89</v>
      </c>
      <c r="BK182" s="239">
        <f>ROUND(I182*H182,2)</f>
        <v>0</v>
      </c>
      <c r="BL182" s="17" t="s">
        <v>496</v>
      </c>
      <c r="BM182" s="238" t="s">
        <v>1380</v>
      </c>
    </row>
    <row r="183" s="12" customFormat="1" ht="20.88" customHeight="1">
      <c r="A183" s="12"/>
      <c r="B183" s="212"/>
      <c r="C183" s="213"/>
      <c r="D183" s="214" t="s">
        <v>81</v>
      </c>
      <c r="E183" s="225" t="s">
        <v>217</v>
      </c>
      <c r="F183" s="225" t="s">
        <v>1374</v>
      </c>
      <c r="G183" s="213"/>
      <c r="H183" s="213"/>
      <c r="I183" s="216"/>
      <c r="J183" s="226">
        <f>BK183</f>
        <v>0</v>
      </c>
      <c r="K183" s="213"/>
      <c r="L183" s="217"/>
      <c r="M183" s="218"/>
      <c r="N183" s="219"/>
      <c r="O183" s="219"/>
      <c r="P183" s="220">
        <f>SUM(P184:P187)</f>
        <v>0</v>
      </c>
      <c r="Q183" s="219"/>
      <c r="R183" s="220">
        <f>SUM(R184:R187)</f>
        <v>0</v>
      </c>
      <c r="S183" s="219"/>
      <c r="T183" s="221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156</v>
      </c>
      <c r="AT183" s="223" t="s">
        <v>81</v>
      </c>
      <c r="AU183" s="223" t="s">
        <v>91</v>
      </c>
      <c r="AY183" s="222" t="s">
        <v>148</v>
      </c>
      <c r="BK183" s="224">
        <f>SUM(BK184:BK187)</f>
        <v>0</v>
      </c>
    </row>
    <row r="184" s="2" customFormat="1" ht="24.15" customHeight="1">
      <c r="A184" s="38"/>
      <c r="B184" s="39"/>
      <c r="C184" s="227" t="s">
        <v>382</v>
      </c>
      <c r="D184" s="227" t="s">
        <v>151</v>
      </c>
      <c r="E184" s="228" t="s">
        <v>1381</v>
      </c>
      <c r="F184" s="229" t="s">
        <v>1382</v>
      </c>
      <c r="G184" s="230" t="s">
        <v>495</v>
      </c>
      <c r="H184" s="231">
        <v>60</v>
      </c>
      <c r="I184" s="232"/>
      <c r="J184" s="233">
        <f>ROUND(I184*H184,2)</f>
        <v>0</v>
      </c>
      <c r="K184" s="229" t="s">
        <v>1</v>
      </c>
      <c r="L184" s="44"/>
      <c r="M184" s="234" t="s">
        <v>1</v>
      </c>
      <c r="N184" s="235" t="s">
        <v>47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496</v>
      </c>
      <c r="AT184" s="238" t="s">
        <v>151</v>
      </c>
      <c r="AU184" s="238" t="s">
        <v>165</v>
      </c>
      <c r="AY184" s="17" t="s">
        <v>148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89</v>
      </c>
      <c r="BK184" s="239">
        <f>ROUND(I184*H184,2)</f>
        <v>0</v>
      </c>
      <c r="BL184" s="17" t="s">
        <v>496</v>
      </c>
      <c r="BM184" s="238" t="s">
        <v>1383</v>
      </c>
    </row>
    <row r="185" s="2" customFormat="1" ht="24.15" customHeight="1">
      <c r="A185" s="38"/>
      <c r="B185" s="39"/>
      <c r="C185" s="227" t="s">
        <v>386</v>
      </c>
      <c r="D185" s="227" t="s">
        <v>151</v>
      </c>
      <c r="E185" s="228" t="s">
        <v>1384</v>
      </c>
      <c r="F185" s="229" t="s">
        <v>1385</v>
      </c>
      <c r="G185" s="230" t="s">
        <v>1386</v>
      </c>
      <c r="H185" s="231">
        <v>2</v>
      </c>
      <c r="I185" s="232"/>
      <c r="J185" s="233">
        <f>ROUND(I185*H185,2)</f>
        <v>0</v>
      </c>
      <c r="K185" s="229" t="s">
        <v>1</v>
      </c>
      <c r="L185" s="44"/>
      <c r="M185" s="234" t="s">
        <v>1</v>
      </c>
      <c r="N185" s="235" t="s">
        <v>47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496</v>
      </c>
      <c r="AT185" s="238" t="s">
        <v>151</v>
      </c>
      <c r="AU185" s="238" t="s">
        <v>165</v>
      </c>
      <c r="AY185" s="17" t="s">
        <v>148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89</v>
      </c>
      <c r="BK185" s="239">
        <f>ROUND(I185*H185,2)</f>
        <v>0</v>
      </c>
      <c r="BL185" s="17" t="s">
        <v>496</v>
      </c>
      <c r="BM185" s="238" t="s">
        <v>1387</v>
      </c>
    </row>
    <row r="186" s="2" customFormat="1" ht="24.15" customHeight="1">
      <c r="A186" s="38"/>
      <c r="B186" s="39"/>
      <c r="C186" s="227" t="s">
        <v>390</v>
      </c>
      <c r="D186" s="227" t="s">
        <v>151</v>
      </c>
      <c r="E186" s="228" t="s">
        <v>1388</v>
      </c>
      <c r="F186" s="229" t="s">
        <v>1389</v>
      </c>
      <c r="G186" s="230" t="s">
        <v>1386</v>
      </c>
      <c r="H186" s="231">
        <v>1</v>
      </c>
      <c r="I186" s="232"/>
      <c r="J186" s="233">
        <f>ROUND(I186*H186,2)</f>
        <v>0</v>
      </c>
      <c r="K186" s="229" t="s">
        <v>1</v>
      </c>
      <c r="L186" s="44"/>
      <c r="M186" s="234" t="s">
        <v>1</v>
      </c>
      <c r="N186" s="235" t="s">
        <v>47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496</v>
      </c>
      <c r="AT186" s="238" t="s">
        <v>151</v>
      </c>
      <c r="AU186" s="238" t="s">
        <v>165</v>
      </c>
      <c r="AY186" s="17" t="s">
        <v>148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89</v>
      </c>
      <c r="BK186" s="239">
        <f>ROUND(I186*H186,2)</f>
        <v>0</v>
      </c>
      <c r="BL186" s="17" t="s">
        <v>496</v>
      </c>
      <c r="BM186" s="238" t="s">
        <v>1390</v>
      </c>
    </row>
    <row r="187" s="2" customFormat="1" ht="16.5" customHeight="1">
      <c r="A187" s="38"/>
      <c r="B187" s="39"/>
      <c r="C187" s="227" t="s">
        <v>394</v>
      </c>
      <c r="D187" s="227" t="s">
        <v>151</v>
      </c>
      <c r="E187" s="228" t="s">
        <v>1391</v>
      </c>
      <c r="F187" s="229" t="s">
        <v>1392</v>
      </c>
      <c r="G187" s="230" t="s">
        <v>495</v>
      </c>
      <c r="H187" s="231">
        <v>30</v>
      </c>
      <c r="I187" s="232"/>
      <c r="J187" s="233">
        <f>ROUND(I187*H187,2)</f>
        <v>0</v>
      </c>
      <c r="K187" s="229" t="s">
        <v>1</v>
      </c>
      <c r="L187" s="44"/>
      <c r="M187" s="234" t="s">
        <v>1</v>
      </c>
      <c r="N187" s="235" t="s">
        <v>47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496</v>
      </c>
      <c r="AT187" s="238" t="s">
        <v>151</v>
      </c>
      <c r="AU187" s="238" t="s">
        <v>165</v>
      </c>
      <c r="AY187" s="17" t="s">
        <v>148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89</v>
      </c>
      <c r="BK187" s="239">
        <f>ROUND(I187*H187,2)</f>
        <v>0</v>
      </c>
      <c r="BL187" s="17" t="s">
        <v>496</v>
      </c>
      <c r="BM187" s="238" t="s">
        <v>1393</v>
      </c>
    </row>
    <row r="188" s="12" customFormat="1" ht="20.88" customHeight="1">
      <c r="A188" s="12"/>
      <c r="B188" s="212"/>
      <c r="C188" s="213"/>
      <c r="D188" s="214" t="s">
        <v>81</v>
      </c>
      <c r="E188" s="225" t="s">
        <v>223</v>
      </c>
      <c r="F188" s="225" t="s">
        <v>1394</v>
      </c>
      <c r="G188" s="213"/>
      <c r="H188" s="213"/>
      <c r="I188" s="216"/>
      <c r="J188" s="226">
        <f>BK188</f>
        <v>0</v>
      </c>
      <c r="K188" s="213"/>
      <c r="L188" s="217"/>
      <c r="M188" s="218"/>
      <c r="N188" s="219"/>
      <c r="O188" s="219"/>
      <c r="P188" s="220">
        <f>P189</f>
        <v>0</v>
      </c>
      <c r="Q188" s="219"/>
      <c r="R188" s="220">
        <f>R189</f>
        <v>0</v>
      </c>
      <c r="S188" s="219"/>
      <c r="T188" s="22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156</v>
      </c>
      <c r="AT188" s="223" t="s">
        <v>81</v>
      </c>
      <c r="AU188" s="223" t="s">
        <v>91</v>
      </c>
      <c r="AY188" s="222" t="s">
        <v>148</v>
      </c>
      <c r="BK188" s="224">
        <f>BK189</f>
        <v>0</v>
      </c>
    </row>
    <row r="189" s="2" customFormat="1" ht="24.15" customHeight="1">
      <c r="A189" s="38"/>
      <c r="B189" s="39"/>
      <c r="C189" s="227" t="s">
        <v>398</v>
      </c>
      <c r="D189" s="227" t="s">
        <v>151</v>
      </c>
      <c r="E189" s="228" t="s">
        <v>1395</v>
      </c>
      <c r="F189" s="229" t="s">
        <v>1396</v>
      </c>
      <c r="G189" s="230" t="s">
        <v>495</v>
      </c>
      <c r="H189" s="231">
        <v>12</v>
      </c>
      <c r="I189" s="232"/>
      <c r="J189" s="233">
        <f>ROUND(I189*H189,2)</f>
        <v>0</v>
      </c>
      <c r="K189" s="229" t="s">
        <v>1</v>
      </c>
      <c r="L189" s="44"/>
      <c r="M189" s="234" t="s">
        <v>1</v>
      </c>
      <c r="N189" s="235" t="s">
        <v>47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496</v>
      </c>
      <c r="AT189" s="238" t="s">
        <v>151</v>
      </c>
      <c r="AU189" s="238" t="s">
        <v>165</v>
      </c>
      <c r="AY189" s="17" t="s">
        <v>148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89</v>
      </c>
      <c r="BK189" s="239">
        <f>ROUND(I189*H189,2)</f>
        <v>0</v>
      </c>
      <c r="BL189" s="17" t="s">
        <v>496</v>
      </c>
      <c r="BM189" s="238" t="s">
        <v>1397</v>
      </c>
    </row>
    <row r="190" s="12" customFormat="1" ht="20.88" customHeight="1">
      <c r="A190" s="12"/>
      <c r="B190" s="212"/>
      <c r="C190" s="213"/>
      <c r="D190" s="214" t="s">
        <v>81</v>
      </c>
      <c r="E190" s="225" t="s">
        <v>228</v>
      </c>
      <c r="F190" s="225" t="s">
        <v>1398</v>
      </c>
      <c r="G190" s="213"/>
      <c r="H190" s="213"/>
      <c r="I190" s="216"/>
      <c r="J190" s="226">
        <f>BK190</f>
        <v>0</v>
      </c>
      <c r="K190" s="213"/>
      <c r="L190" s="217"/>
      <c r="M190" s="218"/>
      <c r="N190" s="219"/>
      <c r="O190" s="219"/>
      <c r="P190" s="220">
        <f>SUM(P191:P192)</f>
        <v>0</v>
      </c>
      <c r="Q190" s="219"/>
      <c r="R190" s="220">
        <f>SUM(R191:R192)</f>
        <v>0</v>
      </c>
      <c r="S190" s="219"/>
      <c r="T190" s="221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156</v>
      </c>
      <c r="AT190" s="223" t="s">
        <v>81</v>
      </c>
      <c r="AU190" s="223" t="s">
        <v>91</v>
      </c>
      <c r="AY190" s="222" t="s">
        <v>148</v>
      </c>
      <c r="BK190" s="224">
        <f>SUM(BK191:BK192)</f>
        <v>0</v>
      </c>
    </row>
    <row r="191" s="2" customFormat="1" ht="21.75" customHeight="1">
      <c r="A191" s="38"/>
      <c r="B191" s="39"/>
      <c r="C191" s="227" t="s">
        <v>402</v>
      </c>
      <c r="D191" s="227" t="s">
        <v>151</v>
      </c>
      <c r="E191" s="228" t="s">
        <v>1399</v>
      </c>
      <c r="F191" s="229" t="s">
        <v>1400</v>
      </c>
      <c r="G191" s="230" t="s">
        <v>495</v>
      </c>
      <c r="H191" s="231">
        <v>66</v>
      </c>
      <c r="I191" s="232"/>
      <c r="J191" s="233">
        <f>ROUND(I191*H191,2)</f>
        <v>0</v>
      </c>
      <c r="K191" s="229" t="s">
        <v>1</v>
      </c>
      <c r="L191" s="44"/>
      <c r="M191" s="234" t="s">
        <v>1</v>
      </c>
      <c r="N191" s="235" t="s">
        <v>47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496</v>
      </c>
      <c r="AT191" s="238" t="s">
        <v>151</v>
      </c>
      <c r="AU191" s="238" t="s">
        <v>165</v>
      </c>
      <c r="AY191" s="17" t="s">
        <v>148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89</v>
      </c>
      <c r="BK191" s="239">
        <f>ROUND(I191*H191,2)</f>
        <v>0</v>
      </c>
      <c r="BL191" s="17" t="s">
        <v>496</v>
      </c>
      <c r="BM191" s="238" t="s">
        <v>1401</v>
      </c>
    </row>
    <row r="192" s="2" customFormat="1" ht="21.75" customHeight="1">
      <c r="A192" s="38"/>
      <c r="B192" s="39"/>
      <c r="C192" s="227" t="s">
        <v>406</v>
      </c>
      <c r="D192" s="227" t="s">
        <v>151</v>
      </c>
      <c r="E192" s="228" t="s">
        <v>1402</v>
      </c>
      <c r="F192" s="229" t="s">
        <v>1403</v>
      </c>
      <c r="G192" s="230" t="s">
        <v>495</v>
      </c>
      <c r="H192" s="231">
        <v>48</v>
      </c>
      <c r="I192" s="232"/>
      <c r="J192" s="233">
        <f>ROUND(I192*H192,2)</f>
        <v>0</v>
      </c>
      <c r="K192" s="229" t="s">
        <v>1</v>
      </c>
      <c r="L192" s="44"/>
      <c r="M192" s="234" t="s">
        <v>1</v>
      </c>
      <c r="N192" s="235" t="s">
        <v>47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496</v>
      </c>
      <c r="AT192" s="238" t="s">
        <v>151</v>
      </c>
      <c r="AU192" s="238" t="s">
        <v>165</v>
      </c>
      <c r="AY192" s="17" t="s">
        <v>148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89</v>
      </c>
      <c r="BK192" s="239">
        <f>ROUND(I192*H192,2)</f>
        <v>0</v>
      </c>
      <c r="BL192" s="17" t="s">
        <v>496</v>
      </c>
      <c r="BM192" s="238" t="s">
        <v>1404</v>
      </c>
    </row>
    <row r="193" s="12" customFormat="1" ht="20.88" customHeight="1">
      <c r="A193" s="12"/>
      <c r="B193" s="212"/>
      <c r="C193" s="213"/>
      <c r="D193" s="214" t="s">
        <v>81</v>
      </c>
      <c r="E193" s="225" t="s">
        <v>8</v>
      </c>
      <c r="F193" s="225" t="s">
        <v>1405</v>
      </c>
      <c r="G193" s="213"/>
      <c r="H193" s="213"/>
      <c r="I193" s="216"/>
      <c r="J193" s="226">
        <f>BK193</f>
        <v>0</v>
      </c>
      <c r="K193" s="213"/>
      <c r="L193" s="217"/>
      <c r="M193" s="218"/>
      <c r="N193" s="219"/>
      <c r="O193" s="219"/>
      <c r="P193" s="220">
        <f>P194</f>
        <v>0</v>
      </c>
      <c r="Q193" s="219"/>
      <c r="R193" s="220">
        <f>R194</f>
        <v>0</v>
      </c>
      <c r="S193" s="219"/>
      <c r="T193" s="221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156</v>
      </c>
      <c r="AT193" s="223" t="s">
        <v>81</v>
      </c>
      <c r="AU193" s="223" t="s">
        <v>91</v>
      </c>
      <c r="AY193" s="222" t="s">
        <v>148</v>
      </c>
      <c r="BK193" s="224">
        <f>BK194</f>
        <v>0</v>
      </c>
    </row>
    <row r="194" s="2" customFormat="1" ht="24.15" customHeight="1">
      <c r="A194" s="38"/>
      <c r="B194" s="39"/>
      <c r="C194" s="227" t="s">
        <v>410</v>
      </c>
      <c r="D194" s="227" t="s">
        <v>151</v>
      </c>
      <c r="E194" s="228" t="s">
        <v>1406</v>
      </c>
      <c r="F194" s="229" t="s">
        <v>1407</v>
      </c>
      <c r="G194" s="230" t="s">
        <v>495</v>
      </c>
      <c r="H194" s="231">
        <v>1</v>
      </c>
      <c r="I194" s="232"/>
      <c r="J194" s="233">
        <f>ROUND(I194*H194,2)</f>
        <v>0</v>
      </c>
      <c r="K194" s="229" t="s">
        <v>1</v>
      </c>
      <c r="L194" s="44"/>
      <c r="M194" s="234" t="s">
        <v>1</v>
      </c>
      <c r="N194" s="235" t="s">
        <v>47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496</v>
      </c>
      <c r="AT194" s="238" t="s">
        <v>151</v>
      </c>
      <c r="AU194" s="238" t="s">
        <v>165</v>
      </c>
      <c r="AY194" s="17" t="s">
        <v>148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89</v>
      </c>
      <c r="BK194" s="239">
        <f>ROUND(I194*H194,2)</f>
        <v>0</v>
      </c>
      <c r="BL194" s="17" t="s">
        <v>496</v>
      </c>
      <c r="BM194" s="238" t="s">
        <v>1408</v>
      </c>
    </row>
    <row r="195" s="12" customFormat="1" ht="20.88" customHeight="1">
      <c r="A195" s="12"/>
      <c r="B195" s="212"/>
      <c r="C195" s="213"/>
      <c r="D195" s="214" t="s">
        <v>81</v>
      </c>
      <c r="E195" s="225" t="s">
        <v>221</v>
      </c>
      <c r="F195" s="225" t="s">
        <v>1409</v>
      </c>
      <c r="G195" s="213"/>
      <c r="H195" s="213"/>
      <c r="I195" s="216"/>
      <c r="J195" s="226">
        <f>BK195</f>
        <v>0</v>
      </c>
      <c r="K195" s="213"/>
      <c r="L195" s="217"/>
      <c r="M195" s="218"/>
      <c r="N195" s="219"/>
      <c r="O195" s="219"/>
      <c r="P195" s="220">
        <f>P196</f>
        <v>0</v>
      </c>
      <c r="Q195" s="219"/>
      <c r="R195" s="220">
        <f>R196</f>
        <v>0</v>
      </c>
      <c r="S195" s="219"/>
      <c r="T195" s="221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2" t="s">
        <v>156</v>
      </c>
      <c r="AT195" s="223" t="s">
        <v>81</v>
      </c>
      <c r="AU195" s="223" t="s">
        <v>91</v>
      </c>
      <c r="AY195" s="222" t="s">
        <v>148</v>
      </c>
      <c r="BK195" s="224">
        <f>BK196</f>
        <v>0</v>
      </c>
    </row>
    <row r="196" s="2" customFormat="1" ht="24.15" customHeight="1">
      <c r="A196" s="38"/>
      <c r="B196" s="39"/>
      <c r="C196" s="227" t="s">
        <v>345</v>
      </c>
      <c r="D196" s="227" t="s">
        <v>151</v>
      </c>
      <c r="E196" s="228" t="s">
        <v>1410</v>
      </c>
      <c r="F196" s="229" t="s">
        <v>1411</v>
      </c>
      <c r="G196" s="230" t="s">
        <v>495</v>
      </c>
      <c r="H196" s="231">
        <v>10</v>
      </c>
      <c r="I196" s="232"/>
      <c r="J196" s="233">
        <f>ROUND(I196*H196,2)</f>
        <v>0</v>
      </c>
      <c r="K196" s="229" t="s">
        <v>1</v>
      </c>
      <c r="L196" s="44"/>
      <c r="M196" s="234" t="s">
        <v>1</v>
      </c>
      <c r="N196" s="235" t="s">
        <v>47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496</v>
      </c>
      <c r="AT196" s="238" t="s">
        <v>151</v>
      </c>
      <c r="AU196" s="238" t="s">
        <v>165</v>
      </c>
      <c r="AY196" s="17" t="s">
        <v>148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89</v>
      </c>
      <c r="BK196" s="239">
        <f>ROUND(I196*H196,2)</f>
        <v>0</v>
      </c>
      <c r="BL196" s="17" t="s">
        <v>496</v>
      </c>
      <c r="BM196" s="238" t="s">
        <v>1412</v>
      </c>
    </row>
    <row r="197" s="12" customFormat="1" ht="20.88" customHeight="1">
      <c r="A197" s="12"/>
      <c r="B197" s="212"/>
      <c r="C197" s="213"/>
      <c r="D197" s="214" t="s">
        <v>81</v>
      </c>
      <c r="E197" s="225" t="s">
        <v>247</v>
      </c>
      <c r="F197" s="225" t="s">
        <v>1413</v>
      </c>
      <c r="G197" s="213"/>
      <c r="H197" s="213"/>
      <c r="I197" s="216"/>
      <c r="J197" s="226">
        <f>BK197</f>
        <v>0</v>
      </c>
      <c r="K197" s="213"/>
      <c r="L197" s="217"/>
      <c r="M197" s="218"/>
      <c r="N197" s="219"/>
      <c r="O197" s="219"/>
      <c r="P197" s="220">
        <f>SUM(P198:P200)</f>
        <v>0</v>
      </c>
      <c r="Q197" s="219"/>
      <c r="R197" s="220">
        <f>SUM(R198:R200)</f>
        <v>0</v>
      </c>
      <c r="S197" s="219"/>
      <c r="T197" s="221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156</v>
      </c>
      <c r="AT197" s="223" t="s">
        <v>81</v>
      </c>
      <c r="AU197" s="223" t="s">
        <v>91</v>
      </c>
      <c r="AY197" s="222" t="s">
        <v>148</v>
      </c>
      <c r="BK197" s="224">
        <f>SUM(BK198:BK200)</f>
        <v>0</v>
      </c>
    </row>
    <row r="198" s="2" customFormat="1" ht="16.5" customHeight="1">
      <c r="A198" s="38"/>
      <c r="B198" s="39"/>
      <c r="C198" s="227" t="s">
        <v>420</v>
      </c>
      <c r="D198" s="227" t="s">
        <v>151</v>
      </c>
      <c r="E198" s="228" t="s">
        <v>1414</v>
      </c>
      <c r="F198" s="229" t="s">
        <v>1415</v>
      </c>
      <c r="G198" s="230" t="s">
        <v>220</v>
      </c>
      <c r="H198" s="231">
        <v>760</v>
      </c>
      <c r="I198" s="232"/>
      <c r="J198" s="233">
        <f>ROUND(I198*H198,2)</f>
        <v>0</v>
      </c>
      <c r="K198" s="229" t="s">
        <v>1</v>
      </c>
      <c r="L198" s="44"/>
      <c r="M198" s="234" t="s">
        <v>1</v>
      </c>
      <c r="N198" s="235" t="s">
        <v>47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496</v>
      </c>
      <c r="AT198" s="238" t="s">
        <v>151</v>
      </c>
      <c r="AU198" s="238" t="s">
        <v>165</v>
      </c>
      <c r="AY198" s="17" t="s">
        <v>148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89</v>
      </c>
      <c r="BK198" s="239">
        <f>ROUND(I198*H198,2)</f>
        <v>0</v>
      </c>
      <c r="BL198" s="17" t="s">
        <v>496</v>
      </c>
      <c r="BM198" s="238" t="s">
        <v>1416</v>
      </c>
    </row>
    <row r="199" s="2" customFormat="1" ht="16.5" customHeight="1">
      <c r="A199" s="38"/>
      <c r="B199" s="39"/>
      <c r="C199" s="227" t="s">
        <v>425</v>
      </c>
      <c r="D199" s="227" t="s">
        <v>151</v>
      </c>
      <c r="E199" s="228" t="s">
        <v>1417</v>
      </c>
      <c r="F199" s="229" t="s">
        <v>1418</v>
      </c>
      <c r="G199" s="230" t="s">
        <v>220</v>
      </c>
      <c r="H199" s="231">
        <v>95</v>
      </c>
      <c r="I199" s="232"/>
      <c r="J199" s="233">
        <f>ROUND(I199*H199,2)</f>
        <v>0</v>
      </c>
      <c r="K199" s="229" t="s">
        <v>1</v>
      </c>
      <c r="L199" s="44"/>
      <c r="M199" s="234" t="s">
        <v>1</v>
      </c>
      <c r="N199" s="235" t="s">
        <v>47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496</v>
      </c>
      <c r="AT199" s="238" t="s">
        <v>151</v>
      </c>
      <c r="AU199" s="238" t="s">
        <v>165</v>
      </c>
      <c r="AY199" s="17" t="s">
        <v>148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89</v>
      </c>
      <c r="BK199" s="239">
        <f>ROUND(I199*H199,2)</f>
        <v>0</v>
      </c>
      <c r="BL199" s="17" t="s">
        <v>496</v>
      </c>
      <c r="BM199" s="238" t="s">
        <v>1419</v>
      </c>
    </row>
    <row r="200" s="2" customFormat="1" ht="16.5" customHeight="1">
      <c r="A200" s="38"/>
      <c r="B200" s="39"/>
      <c r="C200" s="227" t="s">
        <v>430</v>
      </c>
      <c r="D200" s="227" t="s">
        <v>151</v>
      </c>
      <c r="E200" s="228" t="s">
        <v>1420</v>
      </c>
      <c r="F200" s="229" t="s">
        <v>1421</v>
      </c>
      <c r="G200" s="230" t="s">
        <v>220</v>
      </c>
      <c r="H200" s="231">
        <v>190</v>
      </c>
      <c r="I200" s="232"/>
      <c r="J200" s="233">
        <f>ROUND(I200*H200,2)</f>
        <v>0</v>
      </c>
      <c r="K200" s="229" t="s">
        <v>1</v>
      </c>
      <c r="L200" s="44"/>
      <c r="M200" s="234" t="s">
        <v>1</v>
      </c>
      <c r="N200" s="235" t="s">
        <v>47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496</v>
      </c>
      <c r="AT200" s="238" t="s">
        <v>151</v>
      </c>
      <c r="AU200" s="238" t="s">
        <v>165</v>
      </c>
      <c r="AY200" s="17" t="s">
        <v>148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89</v>
      </c>
      <c r="BK200" s="239">
        <f>ROUND(I200*H200,2)</f>
        <v>0</v>
      </c>
      <c r="BL200" s="17" t="s">
        <v>496</v>
      </c>
      <c r="BM200" s="238" t="s">
        <v>1422</v>
      </c>
    </row>
    <row r="201" s="12" customFormat="1" ht="20.88" customHeight="1">
      <c r="A201" s="12"/>
      <c r="B201" s="212"/>
      <c r="C201" s="213"/>
      <c r="D201" s="214" t="s">
        <v>81</v>
      </c>
      <c r="E201" s="225" t="s">
        <v>352</v>
      </c>
      <c r="F201" s="225" t="s">
        <v>1423</v>
      </c>
      <c r="G201" s="213"/>
      <c r="H201" s="213"/>
      <c r="I201" s="216"/>
      <c r="J201" s="226">
        <f>BK201</f>
        <v>0</v>
      </c>
      <c r="K201" s="213"/>
      <c r="L201" s="217"/>
      <c r="M201" s="218"/>
      <c r="N201" s="219"/>
      <c r="O201" s="219"/>
      <c r="P201" s="220">
        <f>SUM(P202:P203)</f>
        <v>0</v>
      </c>
      <c r="Q201" s="219"/>
      <c r="R201" s="220">
        <f>SUM(R202:R203)</f>
        <v>0</v>
      </c>
      <c r="S201" s="219"/>
      <c r="T201" s="221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156</v>
      </c>
      <c r="AT201" s="223" t="s">
        <v>81</v>
      </c>
      <c r="AU201" s="223" t="s">
        <v>91</v>
      </c>
      <c r="AY201" s="222" t="s">
        <v>148</v>
      </c>
      <c r="BK201" s="224">
        <f>SUM(BK202:BK203)</f>
        <v>0</v>
      </c>
    </row>
    <row r="202" s="2" customFormat="1" ht="16.5" customHeight="1">
      <c r="A202" s="38"/>
      <c r="B202" s="39"/>
      <c r="C202" s="227" t="s">
        <v>434</v>
      </c>
      <c r="D202" s="227" t="s">
        <v>151</v>
      </c>
      <c r="E202" s="228" t="s">
        <v>1424</v>
      </c>
      <c r="F202" s="229" t="s">
        <v>1425</v>
      </c>
      <c r="G202" s="230" t="s">
        <v>220</v>
      </c>
      <c r="H202" s="231">
        <v>95</v>
      </c>
      <c r="I202" s="232"/>
      <c r="J202" s="233">
        <f>ROUND(I202*H202,2)</f>
        <v>0</v>
      </c>
      <c r="K202" s="229" t="s">
        <v>1</v>
      </c>
      <c r="L202" s="44"/>
      <c r="M202" s="234" t="s">
        <v>1</v>
      </c>
      <c r="N202" s="235" t="s">
        <v>47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496</v>
      </c>
      <c r="AT202" s="238" t="s">
        <v>151</v>
      </c>
      <c r="AU202" s="238" t="s">
        <v>165</v>
      </c>
      <c r="AY202" s="17" t="s">
        <v>148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89</v>
      </c>
      <c r="BK202" s="239">
        <f>ROUND(I202*H202,2)</f>
        <v>0</v>
      </c>
      <c r="BL202" s="17" t="s">
        <v>496</v>
      </c>
      <c r="BM202" s="238" t="s">
        <v>1426</v>
      </c>
    </row>
    <row r="203" s="2" customFormat="1" ht="16.5" customHeight="1">
      <c r="A203" s="38"/>
      <c r="B203" s="39"/>
      <c r="C203" s="227" t="s">
        <v>438</v>
      </c>
      <c r="D203" s="227" t="s">
        <v>151</v>
      </c>
      <c r="E203" s="228" t="s">
        <v>1427</v>
      </c>
      <c r="F203" s="229" t="s">
        <v>1428</v>
      </c>
      <c r="G203" s="230" t="s">
        <v>220</v>
      </c>
      <c r="H203" s="231">
        <v>95</v>
      </c>
      <c r="I203" s="232"/>
      <c r="J203" s="233">
        <f>ROUND(I203*H203,2)</f>
        <v>0</v>
      </c>
      <c r="K203" s="229" t="s">
        <v>1</v>
      </c>
      <c r="L203" s="44"/>
      <c r="M203" s="234" t="s">
        <v>1</v>
      </c>
      <c r="N203" s="235" t="s">
        <v>47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496</v>
      </c>
      <c r="AT203" s="238" t="s">
        <v>151</v>
      </c>
      <c r="AU203" s="238" t="s">
        <v>165</v>
      </c>
      <c r="AY203" s="17" t="s">
        <v>148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89</v>
      </c>
      <c r="BK203" s="239">
        <f>ROUND(I203*H203,2)</f>
        <v>0</v>
      </c>
      <c r="BL203" s="17" t="s">
        <v>496</v>
      </c>
      <c r="BM203" s="238" t="s">
        <v>1429</v>
      </c>
    </row>
    <row r="204" s="12" customFormat="1" ht="20.88" customHeight="1">
      <c r="A204" s="12"/>
      <c r="B204" s="212"/>
      <c r="C204" s="213"/>
      <c r="D204" s="214" t="s">
        <v>81</v>
      </c>
      <c r="E204" s="225" t="s">
        <v>357</v>
      </c>
      <c r="F204" s="225" t="s">
        <v>1430</v>
      </c>
      <c r="G204" s="213"/>
      <c r="H204" s="213"/>
      <c r="I204" s="216"/>
      <c r="J204" s="226">
        <f>BK204</f>
        <v>0</v>
      </c>
      <c r="K204" s="213"/>
      <c r="L204" s="217"/>
      <c r="M204" s="218"/>
      <c r="N204" s="219"/>
      <c r="O204" s="219"/>
      <c r="P204" s="220">
        <f>SUM(P205:P206)</f>
        <v>0</v>
      </c>
      <c r="Q204" s="219"/>
      <c r="R204" s="220">
        <f>SUM(R205:R206)</f>
        <v>0</v>
      </c>
      <c r="S204" s="219"/>
      <c r="T204" s="221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156</v>
      </c>
      <c r="AT204" s="223" t="s">
        <v>81</v>
      </c>
      <c r="AU204" s="223" t="s">
        <v>91</v>
      </c>
      <c r="AY204" s="222" t="s">
        <v>148</v>
      </c>
      <c r="BK204" s="224">
        <f>SUM(BK205:BK206)</f>
        <v>0</v>
      </c>
    </row>
    <row r="205" s="2" customFormat="1" ht="16.5" customHeight="1">
      <c r="A205" s="38"/>
      <c r="B205" s="39"/>
      <c r="C205" s="227" t="s">
        <v>442</v>
      </c>
      <c r="D205" s="227" t="s">
        <v>151</v>
      </c>
      <c r="E205" s="228" t="s">
        <v>1431</v>
      </c>
      <c r="F205" s="229" t="s">
        <v>1432</v>
      </c>
      <c r="G205" s="230" t="s">
        <v>220</v>
      </c>
      <c r="H205" s="231">
        <v>50</v>
      </c>
      <c r="I205" s="232"/>
      <c r="J205" s="233">
        <f>ROUND(I205*H205,2)</f>
        <v>0</v>
      </c>
      <c r="K205" s="229" t="s">
        <v>1</v>
      </c>
      <c r="L205" s="44"/>
      <c r="M205" s="234" t="s">
        <v>1</v>
      </c>
      <c r="N205" s="235" t="s">
        <v>47</v>
      </c>
      <c r="O205" s="91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496</v>
      </c>
      <c r="AT205" s="238" t="s">
        <v>151</v>
      </c>
      <c r="AU205" s="238" t="s">
        <v>165</v>
      </c>
      <c r="AY205" s="17" t="s">
        <v>148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89</v>
      </c>
      <c r="BK205" s="239">
        <f>ROUND(I205*H205,2)</f>
        <v>0</v>
      </c>
      <c r="BL205" s="17" t="s">
        <v>496</v>
      </c>
      <c r="BM205" s="238" t="s">
        <v>1433</v>
      </c>
    </row>
    <row r="206" s="2" customFormat="1" ht="16.5" customHeight="1">
      <c r="A206" s="38"/>
      <c r="B206" s="39"/>
      <c r="C206" s="227" t="s">
        <v>446</v>
      </c>
      <c r="D206" s="227" t="s">
        <v>151</v>
      </c>
      <c r="E206" s="228" t="s">
        <v>1434</v>
      </c>
      <c r="F206" s="229" t="s">
        <v>1435</v>
      </c>
      <c r="G206" s="230" t="s">
        <v>220</v>
      </c>
      <c r="H206" s="231">
        <v>190</v>
      </c>
      <c r="I206" s="232"/>
      <c r="J206" s="233">
        <f>ROUND(I206*H206,2)</f>
        <v>0</v>
      </c>
      <c r="K206" s="229" t="s">
        <v>1</v>
      </c>
      <c r="L206" s="44"/>
      <c r="M206" s="234" t="s">
        <v>1</v>
      </c>
      <c r="N206" s="235" t="s">
        <v>47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496</v>
      </c>
      <c r="AT206" s="238" t="s">
        <v>151</v>
      </c>
      <c r="AU206" s="238" t="s">
        <v>165</v>
      </c>
      <c r="AY206" s="17" t="s">
        <v>148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89</v>
      </c>
      <c r="BK206" s="239">
        <f>ROUND(I206*H206,2)</f>
        <v>0</v>
      </c>
      <c r="BL206" s="17" t="s">
        <v>496</v>
      </c>
      <c r="BM206" s="238" t="s">
        <v>1436</v>
      </c>
    </row>
    <row r="207" s="12" customFormat="1" ht="20.88" customHeight="1">
      <c r="A207" s="12"/>
      <c r="B207" s="212"/>
      <c r="C207" s="213"/>
      <c r="D207" s="214" t="s">
        <v>81</v>
      </c>
      <c r="E207" s="225" t="s">
        <v>362</v>
      </c>
      <c r="F207" s="225" t="s">
        <v>1437</v>
      </c>
      <c r="G207" s="213"/>
      <c r="H207" s="213"/>
      <c r="I207" s="216"/>
      <c r="J207" s="226">
        <f>BK207</f>
        <v>0</v>
      </c>
      <c r="K207" s="213"/>
      <c r="L207" s="217"/>
      <c r="M207" s="218"/>
      <c r="N207" s="219"/>
      <c r="O207" s="219"/>
      <c r="P207" s="220">
        <f>SUM(P208:P209)</f>
        <v>0</v>
      </c>
      <c r="Q207" s="219"/>
      <c r="R207" s="220">
        <f>SUM(R208:R209)</f>
        <v>0</v>
      </c>
      <c r="S207" s="219"/>
      <c r="T207" s="221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2" t="s">
        <v>156</v>
      </c>
      <c r="AT207" s="223" t="s">
        <v>81</v>
      </c>
      <c r="AU207" s="223" t="s">
        <v>91</v>
      </c>
      <c r="AY207" s="222" t="s">
        <v>148</v>
      </c>
      <c r="BK207" s="224">
        <f>SUM(BK208:BK209)</f>
        <v>0</v>
      </c>
    </row>
    <row r="208" s="2" customFormat="1" ht="16.5" customHeight="1">
      <c r="A208" s="38"/>
      <c r="B208" s="39"/>
      <c r="C208" s="227" t="s">
        <v>450</v>
      </c>
      <c r="D208" s="227" t="s">
        <v>151</v>
      </c>
      <c r="E208" s="228" t="s">
        <v>1438</v>
      </c>
      <c r="F208" s="229" t="s">
        <v>1439</v>
      </c>
      <c r="G208" s="230" t="s">
        <v>495</v>
      </c>
      <c r="H208" s="231">
        <v>12</v>
      </c>
      <c r="I208" s="232"/>
      <c r="J208" s="233">
        <f>ROUND(I208*H208,2)</f>
        <v>0</v>
      </c>
      <c r="K208" s="229" t="s">
        <v>1</v>
      </c>
      <c r="L208" s="44"/>
      <c r="M208" s="234" t="s">
        <v>1</v>
      </c>
      <c r="N208" s="235" t="s">
        <v>47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496</v>
      </c>
      <c r="AT208" s="238" t="s">
        <v>151</v>
      </c>
      <c r="AU208" s="238" t="s">
        <v>165</v>
      </c>
      <c r="AY208" s="17" t="s">
        <v>148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89</v>
      </c>
      <c r="BK208" s="239">
        <f>ROUND(I208*H208,2)</f>
        <v>0</v>
      </c>
      <c r="BL208" s="17" t="s">
        <v>496</v>
      </c>
      <c r="BM208" s="238" t="s">
        <v>1440</v>
      </c>
    </row>
    <row r="209" s="2" customFormat="1" ht="16.5" customHeight="1">
      <c r="A209" s="38"/>
      <c r="B209" s="39"/>
      <c r="C209" s="227" t="s">
        <v>454</v>
      </c>
      <c r="D209" s="227" t="s">
        <v>151</v>
      </c>
      <c r="E209" s="228" t="s">
        <v>1441</v>
      </c>
      <c r="F209" s="229" t="s">
        <v>1442</v>
      </c>
      <c r="G209" s="230" t="s">
        <v>495</v>
      </c>
      <c r="H209" s="231">
        <v>12</v>
      </c>
      <c r="I209" s="232"/>
      <c r="J209" s="233">
        <f>ROUND(I209*H209,2)</f>
        <v>0</v>
      </c>
      <c r="K209" s="229" t="s">
        <v>1</v>
      </c>
      <c r="L209" s="44"/>
      <c r="M209" s="234" t="s">
        <v>1</v>
      </c>
      <c r="N209" s="235" t="s">
        <v>47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496</v>
      </c>
      <c r="AT209" s="238" t="s">
        <v>151</v>
      </c>
      <c r="AU209" s="238" t="s">
        <v>165</v>
      </c>
      <c r="AY209" s="17" t="s">
        <v>148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89</v>
      </c>
      <c r="BK209" s="239">
        <f>ROUND(I209*H209,2)</f>
        <v>0</v>
      </c>
      <c r="BL209" s="17" t="s">
        <v>496</v>
      </c>
      <c r="BM209" s="238" t="s">
        <v>1443</v>
      </c>
    </row>
    <row r="210" s="12" customFormat="1" ht="20.88" customHeight="1">
      <c r="A210" s="12"/>
      <c r="B210" s="212"/>
      <c r="C210" s="213"/>
      <c r="D210" s="214" t="s">
        <v>81</v>
      </c>
      <c r="E210" s="225" t="s">
        <v>7</v>
      </c>
      <c r="F210" s="225" t="s">
        <v>1444</v>
      </c>
      <c r="G210" s="213"/>
      <c r="H210" s="213"/>
      <c r="I210" s="216"/>
      <c r="J210" s="226">
        <f>BK210</f>
        <v>0</v>
      </c>
      <c r="K210" s="213"/>
      <c r="L210" s="217"/>
      <c r="M210" s="218"/>
      <c r="N210" s="219"/>
      <c r="O210" s="219"/>
      <c r="P210" s="220">
        <f>SUM(P211:P213)</f>
        <v>0</v>
      </c>
      <c r="Q210" s="219"/>
      <c r="R210" s="220">
        <f>SUM(R211:R213)</f>
        <v>0</v>
      </c>
      <c r="S210" s="219"/>
      <c r="T210" s="221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2" t="s">
        <v>156</v>
      </c>
      <c r="AT210" s="223" t="s">
        <v>81</v>
      </c>
      <c r="AU210" s="223" t="s">
        <v>91</v>
      </c>
      <c r="AY210" s="222" t="s">
        <v>148</v>
      </c>
      <c r="BK210" s="224">
        <f>SUM(BK211:BK213)</f>
        <v>0</v>
      </c>
    </row>
    <row r="211" s="2" customFormat="1" ht="24.15" customHeight="1">
      <c r="A211" s="38"/>
      <c r="B211" s="39"/>
      <c r="C211" s="227" t="s">
        <v>459</v>
      </c>
      <c r="D211" s="227" t="s">
        <v>151</v>
      </c>
      <c r="E211" s="228" t="s">
        <v>1445</v>
      </c>
      <c r="F211" s="229" t="s">
        <v>1446</v>
      </c>
      <c r="G211" s="230" t="s">
        <v>1341</v>
      </c>
      <c r="H211" s="231">
        <v>10</v>
      </c>
      <c r="I211" s="232"/>
      <c r="J211" s="233">
        <f>ROUND(I211*H211,2)</f>
        <v>0</v>
      </c>
      <c r="K211" s="229" t="s">
        <v>1</v>
      </c>
      <c r="L211" s="44"/>
      <c r="M211" s="234" t="s">
        <v>1</v>
      </c>
      <c r="N211" s="235" t="s">
        <v>47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496</v>
      </c>
      <c r="AT211" s="238" t="s">
        <v>151</v>
      </c>
      <c r="AU211" s="238" t="s">
        <v>165</v>
      </c>
      <c r="AY211" s="17" t="s">
        <v>148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89</v>
      </c>
      <c r="BK211" s="239">
        <f>ROUND(I211*H211,2)</f>
        <v>0</v>
      </c>
      <c r="BL211" s="17" t="s">
        <v>496</v>
      </c>
      <c r="BM211" s="238" t="s">
        <v>1447</v>
      </c>
    </row>
    <row r="212" s="2" customFormat="1" ht="24.15" customHeight="1">
      <c r="A212" s="38"/>
      <c r="B212" s="39"/>
      <c r="C212" s="227" t="s">
        <v>463</v>
      </c>
      <c r="D212" s="227" t="s">
        <v>151</v>
      </c>
      <c r="E212" s="228" t="s">
        <v>1448</v>
      </c>
      <c r="F212" s="229" t="s">
        <v>1449</v>
      </c>
      <c r="G212" s="230" t="s">
        <v>1341</v>
      </c>
      <c r="H212" s="231">
        <v>2</v>
      </c>
      <c r="I212" s="232"/>
      <c r="J212" s="233">
        <f>ROUND(I212*H212,2)</f>
        <v>0</v>
      </c>
      <c r="K212" s="229" t="s">
        <v>1</v>
      </c>
      <c r="L212" s="44"/>
      <c r="M212" s="234" t="s">
        <v>1</v>
      </c>
      <c r="N212" s="235" t="s">
        <v>47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496</v>
      </c>
      <c r="AT212" s="238" t="s">
        <v>151</v>
      </c>
      <c r="AU212" s="238" t="s">
        <v>165</v>
      </c>
      <c r="AY212" s="17" t="s">
        <v>148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89</v>
      </c>
      <c r="BK212" s="239">
        <f>ROUND(I212*H212,2)</f>
        <v>0</v>
      </c>
      <c r="BL212" s="17" t="s">
        <v>496</v>
      </c>
      <c r="BM212" s="238" t="s">
        <v>1450</v>
      </c>
    </row>
    <row r="213" s="2" customFormat="1" ht="24.15" customHeight="1">
      <c r="A213" s="38"/>
      <c r="B213" s="39"/>
      <c r="C213" s="227" t="s">
        <v>467</v>
      </c>
      <c r="D213" s="227" t="s">
        <v>151</v>
      </c>
      <c r="E213" s="228" t="s">
        <v>1451</v>
      </c>
      <c r="F213" s="229" t="s">
        <v>1452</v>
      </c>
      <c r="G213" s="230" t="s">
        <v>1341</v>
      </c>
      <c r="H213" s="231">
        <v>1</v>
      </c>
      <c r="I213" s="232"/>
      <c r="J213" s="233">
        <f>ROUND(I213*H213,2)</f>
        <v>0</v>
      </c>
      <c r="K213" s="229" t="s">
        <v>1</v>
      </c>
      <c r="L213" s="44"/>
      <c r="M213" s="234" t="s">
        <v>1</v>
      </c>
      <c r="N213" s="235" t="s">
        <v>47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496</v>
      </c>
      <c r="AT213" s="238" t="s">
        <v>151</v>
      </c>
      <c r="AU213" s="238" t="s">
        <v>165</v>
      </c>
      <c r="AY213" s="17" t="s">
        <v>148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89</v>
      </c>
      <c r="BK213" s="239">
        <f>ROUND(I213*H213,2)</f>
        <v>0</v>
      </c>
      <c r="BL213" s="17" t="s">
        <v>496</v>
      </c>
      <c r="BM213" s="238" t="s">
        <v>1453</v>
      </c>
    </row>
    <row r="214" s="12" customFormat="1" ht="20.88" customHeight="1">
      <c r="A214" s="12"/>
      <c r="B214" s="212"/>
      <c r="C214" s="213"/>
      <c r="D214" s="214" t="s">
        <v>81</v>
      </c>
      <c r="E214" s="225" t="s">
        <v>371</v>
      </c>
      <c r="F214" s="225" t="s">
        <v>1454</v>
      </c>
      <c r="G214" s="213"/>
      <c r="H214" s="213"/>
      <c r="I214" s="216"/>
      <c r="J214" s="226">
        <f>BK214</f>
        <v>0</v>
      </c>
      <c r="K214" s="213"/>
      <c r="L214" s="217"/>
      <c r="M214" s="218"/>
      <c r="N214" s="219"/>
      <c r="O214" s="219"/>
      <c r="P214" s="220">
        <f>P215</f>
        <v>0</v>
      </c>
      <c r="Q214" s="219"/>
      <c r="R214" s="220">
        <f>R215</f>
        <v>0</v>
      </c>
      <c r="S214" s="219"/>
      <c r="T214" s="221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2" t="s">
        <v>156</v>
      </c>
      <c r="AT214" s="223" t="s">
        <v>81</v>
      </c>
      <c r="AU214" s="223" t="s">
        <v>91</v>
      </c>
      <c r="AY214" s="222" t="s">
        <v>148</v>
      </c>
      <c r="BK214" s="224">
        <f>BK215</f>
        <v>0</v>
      </c>
    </row>
    <row r="215" s="2" customFormat="1" ht="37.8" customHeight="1">
      <c r="A215" s="38"/>
      <c r="B215" s="39"/>
      <c r="C215" s="227" t="s">
        <v>475</v>
      </c>
      <c r="D215" s="227" t="s">
        <v>151</v>
      </c>
      <c r="E215" s="228" t="s">
        <v>1455</v>
      </c>
      <c r="F215" s="229" t="s">
        <v>1456</v>
      </c>
      <c r="G215" s="230" t="s">
        <v>1457</v>
      </c>
      <c r="H215" s="231">
        <v>1</v>
      </c>
      <c r="I215" s="232"/>
      <c r="J215" s="233">
        <f>ROUND(I215*H215,2)</f>
        <v>0</v>
      </c>
      <c r="K215" s="229" t="s">
        <v>1</v>
      </c>
      <c r="L215" s="44"/>
      <c r="M215" s="234" t="s">
        <v>1</v>
      </c>
      <c r="N215" s="235" t="s">
        <v>47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496</v>
      </c>
      <c r="AT215" s="238" t="s">
        <v>151</v>
      </c>
      <c r="AU215" s="238" t="s">
        <v>165</v>
      </c>
      <c r="AY215" s="17" t="s">
        <v>148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89</v>
      </c>
      <c r="BK215" s="239">
        <f>ROUND(I215*H215,2)</f>
        <v>0</v>
      </c>
      <c r="BL215" s="17" t="s">
        <v>496</v>
      </c>
      <c r="BM215" s="238" t="s">
        <v>1458</v>
      </c>
    </row>
    <row r="216" s="12" customFormat="1" ht="20.88" customHeight="1">
      <c r="A216" s="12"/>
      <c r="B216" s="212"/>
      <c r="C216" s="213"/>
      <c r="D216" s="214" t="s">
        <v>81</v>
      </c>
      <c r="E216" s="225" t="s">
        <v>377</v>
      </c>
      <c r="F216" s="225" t="s">
        <v>1459</v>
      </c>
      <c r="G216" s="213"/>
      <c r="H216" s="213"/>
      <c r="I216" s="216"/>
      <c r="J216" s="226">
        <f>BK216</f>
        <v>0</v>
      </c>
      <c r="K216" s="213"/>
      <c r="L216" s="217"/>
      <c r="M216" s="218"/>
      <c r="N216" s="219"/>
      <c r="O216" s="219"/>
      <c r="P216" s="220">
        <f>P217</f>
        <v>0</v>
      </c>
      <c r="Q216" s="219"/>
      <c r="R216" s="220">
        <f>R217</f>
        <v>0</v>
      </c>
      <c r="S216" s="219"/>
      <c r="T216" s="22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2" t="s">
        <v>156</v>
      </c>
      <c r="AT216" s="223" t="s">
        <v>81</v>
      </c>
      <c r="AU216" s="223" t="s">
        <v>91</v>
      </c>
      <c r="AY216" s="222" t="s">
        <v>148</v>
      </c>
      <c r="BK216" s="224">
        <f>BK217</f>
        <v>0</v>
      </c>
    </row>
    <row r="217" s="2" customFormat="1" ht="16.5" customHeight="1">
      <c r="A217" s="38"/>
      <c r="B217" s="39"/>
      <c r="C217" s="227" t="s">
        <v>479</v>
      </c>
      <c r="D217" s="227" t="s">
        <v>151</v>
      </c>
      <c r="E217" s="228" t="s">
        <v>1460</v>
      </c>
      <c r="F217" s="229" t="s">
        <v>1461</v>
      </c>
      <c r="G217" s="230" t="s">
        <v>1341</v>
      </c>
      <c r="H217" s="231">
        <v>1</v>
      </c>
      <c r="I217" s="232"/>
      <c r="J217" s="233">
        <f>ROUND(I217*H217,2)</f>
        <v>0</v>
      </c>
      <c r="K217" s="229" t="s">
        <v>1</v>
      </c>
      <c r="L217" s="44"/>
      <c r="M217" s="234" t="s">
        <v>1</v>
      </c>
      <c r="N217" s="235" t="s">
        <v>47</v>
      </c>
      <c r="O217" s="91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496</v>
      </c>
      <c r="AT217" s="238" t="s">
        <v>151</v>
      </c>
      <c r="AU217" s="238" t="s">
        <v>165</v>
      </c>
      <c r="AY217" s="17" t="s">
        <v>148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89</v>
      </c>
      <c r="BK217" s="239">
        <f>ROUND(I217*H217,2)</f>
        <v>0</v>
      </c>
      <c r="BL217" s="17" t="s">
        <v>496</v>
      </c>
      <c r="BM217" s="238" t="s">
        <v>1462</v>
      </c>
    </row>
    <row r="218" s="12" customFormat="1" ht="20.88" customHeight="1">
      <c r="A218" s="12"/>
      <c r="B218" s="212"/>
      <c r="C218" s="213"/>
      <c r="D218" s="214" t="s">
        <v>81</v>
      </c>
      <c r="E218" s="225" t="s">
        <v>382</v>
      </c>
      <c r="F218" s="225" t="s">
        <v>1463</v>
      </c>
      <c r="G218" s="213"/>
      <c r="H218" s="213"/>
      <c r="I218" s="216"/>
      <c r="J218" s="226">
        <f>BK218</f>
        <v>0</v>
      </c>
      <c r="K218" s="213"/>
      <c r="L218" s="217"/>
      <c r="M218" s="218"/>
      <c r="N218" s="219"/>
      <c r="O218" s="219"/>
      <c r="P218" s="220">
        <f>P219</f>
        <v>0</v>
      </c>
      <c r="Q218" s="219"/>
      <c r="R218" s="220">
        <f>R219</f>
        <v>0</v>
      </c>
      <c r="S218" s="219"/>
      <c r="T218" s="221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2" t="s">
        <v>156</v>
      </c>
      <c r="AT218" s="223" t="s">
        <v>81</v>
      </c>
      <c r="AU218" s="223" t="s">
        <v>91</v>
      </c>
      <c r="AY218" s="222" t="s">
        <v>148</v>
      </c>
      <c r="BK218" s="224">
        <f>BK219</f>
        <v>0</v>
      </c>
    </row>
    <row r="219" s="2" customFormat="1" ht="44.25" customHeight="1">
      <c r="A219" s="38"/>
      <c r="B219" s="39"/>
      <c r="C219" s="227" t="s">
        <v>611</v>
      </c>
      <c r="D219" s="227" t="s">
        <v>151</v>
      </c>
      <c r="E219" s="228" t="s">
        <v>1464</v>
      </c>
      <c r="F219" s="229" t="s">
        <v>1465</v>
      </c>
      <c r="G219" s="230" t="s">
        <v>1341</v>
      </c>
      <c r="H219" s="231">
        <v>1</v>
      </c>
      <c r="I219" s="232"/>
      <c r="J219" s="233">
        <f>ROUND(I219*H219,2)</f>
        <v>0</v>
      </c>
      <c r="K219" s="229" t="s">
        <v>1</v>
      </c>
      <c r="L219" s="44"/>
      <c r="M219" s="234" t="s">
        <v>1</v>
      </c>
      <c r="N219" s="235" t="s">
        <v>47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496</v>
      </c>
      <c r="AT219" s="238" t="s">
        <v>151</v>
      </c>
      <c r="AU219" s="238" t="s">
        <v>165</v>
      </c>
      <c r="AY219" s="17" t="s">
        <v>148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89</v>
      </c>
      <c r="BK219" s="239">
        <f>ROUND(I219*H219,2)</f>
        <v>0</v>
      </c>
      <c r="BL219" s="17" t="s">
        <v>496</v>
      </c>
      <c r="BM219" s="238" t="s">
        <v>1466</v>
      </c>
    </row>
    <row r="220" s="12" customFormat="1" ht="20.88" customHeight="1">
      <c r="A220" s="12"/>
      <c r="B220" s="212"/>
      <c r="C220" s="213"/>
      <c r="D220" s="214" t="s">
        <v>81</v>
      </c>
      <c r="E220" s="225" t="s">
        <v>386</v>
      </c>
      <c r="F220" s="225" t="s">
        <v>1467</v>
      </c>
      <c r="G220" s="213"/>
      <c r="H220" s="213"/>
      <c r="I220" s="216"/>
      <c r="J220" s="226">
        <f>BK220</f>
        <v>0</v>
      </c>
      <c r="K220" s="213"/>
      <c r="L220" s="217"/>
      <c r="M220" s="218"/>
      <c r="N220" s="219"/>
      <c r="O220" s="219"/>
      <c r="P220" s="220">
        <f>P221</f>
        <v>0</v>
      </c>
      <c r="Q220" s="219"/>
      <c r="R220" s="220">
        <f>R221</f>
        <v>0</v>
      </c>
      <c r="S220" s="219"/>
      <c r="T220" s="221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156</v>
      </c>
      <c r="AT220" s="223" t="s">
        <v>81</v>
      </c>
      <c r="AU220" s="223" t="s">
        <v>91</v>
      </c>
      <c r="AY220" s="222" t="s">
        <v>148</v>
      </c>
      <c r="BK220" s="224">
        <f>BK221</f>
        <v>0</v>
      </c>
    </row>
    <row r="221" s="2" customFormat="1" ht="16.5" customHeight="1">
      <c r="A221" s="38"/>
      <c r="B221" s="39"/>
      <c r="C221" s="227" t="s">
        <v>615</v>
      </c>
      <c r="D221" s="227" t="s">
        <v>151</v>
      </c>
      <c r="E221" s="228" t="s">
        <v>1468</v>
      </c>
      <c r="F221" s="229" t="s">
        <v>1469</v>
      </c>
      <c r="G221" s="230" t="s">
        <v>1248</v>
      </c>
      <c r="H221" s="231">
        <v>45</v>
      </c>
      <c r="I221" s="232"/>
      <c r="J221" s="233">
        <f>ROUND(I221*H221,2)</f>
        <v>0</v>
      </c>
      <c r="K221" s="229" t="s">
        <v>1</v>
      </c>
      <c r="L221" s="44"/>
      <c r="M221" s="234" t="s">
        <v>1</v>
      </c>
      <c r="N221" s="235" t="s">
        <v>47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496</v>
      </c>
      <c r="AT221" s="238" t="s">
        <v>151</v>
      </c>
      <c r="AU221" s="238" t="s">
        <v>165</v>
      </c>
      <c r="AY221" s="17" t="s">
        <v>148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89</v>
      </c>
      <c r="BK221" s="239">
        <f>ROUND(I221*H221,2)</f>
        <v>0</v>
      </c>
      <c r="BL221" s="17" t="s">
        <v>496</v>
      </c>
      <c r="BM221" s="238" t="s">
        <v>1470</v>
      </c>
    </row>
    <row r="222" s="2" customFormat="1" ht="49.92" customHeight="1">
      <c r="A222" s="38"/>
      <c r="B222" s="39"/>
      <c r="C222" s="40"/>
      <c r="D222" s="40"/>
      <c r="E222" s="215" t="s">
        <v>253</v>
      </c>
      <c r="F222" s="215" t="s">
        <v>254</v>
      </c>
      <c r="G222" s="40"/>
      <c r="H222" s="40"/>
      <c r="I222" s="40"/>
      <c r="J222" s="200">
        <f>BK222</f>
        <v>0</v>
      </c>
      <c r="K222" s="40"/>
      <c r="L222" s="44"/>
      <c r="M222" s="273"/>
      <c r="N222" s="274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81</v>
      </c>
      <c r="AU222" s="17" t="s">
        <v>82</v>
      </c>
      <c r="AY222" s="17" t="s">
        <v>255</v>
      </c>
      <c r="BK222" s="239">
        <f>SUM(BK223:BK227)</f>
        <v>0</v>
      </c>
    </row>
    <row r="223" s="2" customFormat="1" ht="16.32" customHeight="1">
      <c r="A223" s="38"/>
      <c r="B223" s="39"/>
      <c r="C223" s="275" t="s">
        <v>1</v>
      </c>
      <c r="D223" s="275" t="s">
        <v>151</v>
      </c>
      <c r="E223" s="276" t="s">
        <v>1</v>
      </c>
      <c r="F223" s="277" t="s">
        <v>1</v>
      </c>
      <c r="G223" s="278" t="s">
        <v>1</v>
      </c>
      <c r="H223" s="279"/>
      <c r="I223" s="280"/>
      <c r="J223" s="281">
        <f>BK223</f>
        <v>0</v>
      </c>
      <c r="K223" s="282"/>
      <c r="L223" s="44"/>
      <c r="M223" s="283" t="s">
        <v>1</v>
      </c>
      <c r="N223" s="284" t="s">
        <v>47</v>
      </c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255</v>
      </c>
      <c r="AU223" s="17" t="s">
        <v>89</v>
      </c>
      <c r="AY223" s="17" t="s">
        <v>255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89</v>
      </c>
      <c r="BK223" s="239">
        <f>I223*H223</f>
        <v>0</v>
      </c>
    </row>
    <row r="224" s="2" customFormat="1" ht="16.32" customHeight="1">
      <c r="A224" s="38"/>
      <c r="B224" s="39"/>
      <c r="C224" s="275" t="s">
        <v>1</v>
      </c>
      <c r="D224" s="275" t="s">
        <v>151</v>
      </c>
      <c r="E224" s="276" t="s">
        <v>1</v>
      </c>
      <c r="F224" s="277" t="s">
        <v>1</v>
      </c>
      <c r="G224" s="278" t="s">
        <v>1</v>
      </c>
      <c r="H224" s="279"/>
      <c r="I224" s="280"/>
      <c r="J224" s="281">
        <f>BK224</f>
        <v>0</v>
      </c>
      <c r="K224" s="282"/>
      <c r="L224" s="44"/>
      <c r="M224" s="283" t="s">
        <v>1</v>
      </c>
      <c r="N224" s="284" t="s">
        <v>47</v>
      </c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255</v>
      </c>
      <c r="AU224" s="17" t="s">
        <v>89</v>
      </c>
      <c r="AY224" s="17" t="s">
        <v>255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89</v>
      </c>
      <c r="BK224" s="239">
        <f>I224*H224</f>
        <v>0</v>
      </c>
    </row>
    <row r="225" s="2" customFormat="1" ht="16.32" customHeight="1">
      <c r="A225" s="38"/>
      <c r="B225" s="39"/>
      <c r="C225" s="275" t="s">
        <v>1</v>
      </c>
      <c r="D225" s="275" t="s">
        <v>151</v>
      </c>
      <c r="E225" s="276" t="s">
        <v>1</v>
      </c>
      <c r="F225" s="277" t="s">
        <v>1</v>
      </c>
      <c r="G225" s="278" t="s">
        <v>1</v>
      </c>
      <c r="H225" s="279"/>
      <c r="I225" s="280"/>
      <c r="J225" s="281">
        <f>BK225</f>
        <v>0</v>
      </c>
      <c r="K225" s="282"/>
      <c r="L225" s="44"/>
      <c r="M225" s="283" t="s">
        <v>1</v>
      </c>
      <c r="N225" s="284" t="s">
        <v>47</v>
      </c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255</v>
      </c>
      <c r="AU225" s="17" t="s">
        <v>89</v>
      </c>
      <c r="AY225" s="17" t="s">
        <v>255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89</v>
      </c>
      <c r="BK225" s="239">
        <f>I225*H225</f>
        <v>0</v>
      </c>
    </row>
    <row r="226" s="2" customFormat="1" ht="16.32" customHeight="1">
      <c r="A226" s="38"/>
      <c r="B226" s="39"/>
      <c r="C226" s="275" t="s">
        <v>1</v>
      </c>
      <c r="D226" s="275" t="s">
        <v>151</v>
      </c>
      <c r="E226" s="276" t="s">
        <v>1</v>
      </c>
      <c r="F226" s="277" t="s">
        <v>1</v>
      </c>
      <c r="G226" s="278" t="s">
        <v>1</v>
      </c>
      <c r="H226" s="279"/>
      <c r="I226" s="280"/>
      <c r="J226" s="281">
        <f>BK226</f>
        <v>0</v>
      </c>
      <c r="K226" s="282"/>
      <c r="L226" s="44"/>
      <c r="M226" s="283" t="s">
        <v>1</v>
      </c>
      <c r="N226" s="284" t="s">
        <v>47</v>
      </c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255</v>
      </c>
      <c r="AU226" s="17" t="s">
        <v>89</v>
      </c>
      <c r="AY226" s="17" t="s">
        <v>255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89</v>
      </c>
      <c r="BK226" s="239">
        <f>I226*H226</f>
        <v>0</v>
      </c>
    </row>
    <row r="227" s="2" customFormat="1" ht="16.32" customHeight="1">
      <c r="A227" s="38"/>
      <c r="B227" s="39"/>
      <c r="C227" s="275" t="s">
        <v>1</v>
      </c>
      <c r="D227" s="275" t="s">
        <v>151</v>
      </c>
      <c r="E227" s="276" t="s">
        <v>1</v>
      </c>
      <c r="F227" s="277" t="s">
        <v>1</v>
      </c>
      <c r="G227" s="278" t="s">
        <v>1</v>
      </c>
      <c r="H227" s="279"/>
      <c r="I227" s="280"/>
      <c r="J227" s="281">
        <f>BK227</f>
        <v>0</v>
      </c>
      <c r="K227" s="282"/>
      <c r="L227" s="44"/>
      <c r="M227" s="283" t="s">
        <v>1</v>
      </c>
      <c r="N227" s="284" t="s">
        <v>47</v>
      </c>
      <c r="O227" s="285"/>
      <c r="P227" s="285"/>
      <c r="Q227" s="285"/>
      <c r="R227" s="285"/>
      <c r="S227" s="285"/>
      <c r="T227" s="286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255</v>
      </c>
      <c r="AU227" s="17" t="s">
        <v>89</v>
      </c>
      <c r="AY227" s="17" t="s">
        <v>255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89</v>
      </c>
      <c r="BK227" s="239">
        <f>I227*H227</f>
        <v>0</v>
      </c>
    </row>
    <row r="228" s="2" customFormat="1" ht="6.96" customHeight="1">
      <c r="A228" s="38"/>
      <c r="B228" s="66"/>
      <c r="C228" s="67"/>
      <c r="D228" s="67"/>
      <c r="E228" s="67"/>
      <c r="F228" s="67"/>
      <c r="G228" s="67"/>
      <c r="H228" s="67"/>
      <c r="I228" s="67"/>
      <c r="J228" s="67"/>
      <c r="K228" s="67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/CM9RLCx1cTDrdOlwpwR5JWjTkkMCZYXnnXyptwKWeLEli8ltp0L+R9tq7AiwOA2Q8b/vkzoneia4eFguPZ26w==" hashValue="AjtjpA5rLpOfrv3wSL7ngZ0xvVWnZDHhWW21p/EuYKXvdwJ9V0LV/yxHRACkkifXuebTt4w2CqMwQkKs+7WSGQ==" algorithmName="SHA-512" password="CC35"/>
  <autoFilter ref="C144:K227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dataValidations count="2">
    <dataValidation type="list" allowBlank="1" showInputMessage="1" showErrorMessage="1" error="Povoleny jsou hodnoty K, M." sqref="D223:D228">
      <formula1>"K, M"</formula1>
    </dataValidation>
    <dataValidation type="list" allowBlank="1" showInputMessage="1" showErrorMessage="1" error="Povoleny jsou hodnoty základní, snížená, zákl. přenesená, sníž. přenesená, nulová." sqref="N223:N22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91</v>
      </c>
    </row>
    <row r="4" s="1" customFormat="1" ht="24.96" customHeight="1">
      <c r="B4" s="20"/>
      <c r="D4" s="148" t="s">
        <v>115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GYREC - modernizace kotelny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1471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26. 5. 2023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34</v>
      </c>
      <c r="F21" s="38"/>
      <c r="G21" s="38"/>
      <c r="H21" s="38"/>
      <c r="I21" s="150" t="s">
        <v>28</v>
      </c>
      <c r="J21" s="141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37</v>
      </c>
      <c r="E23" s="38"/>
      <c r="F23" s="38"/>
      <c r="G23" s="38"/>
      <c r="H23" s="38"/>
      <c r="I23" s="150" t="s">
        <v>25</v>
      </c>
      <c r="J23" s="141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39</v>
      </c>
      <c r="F24" s="38"/>
      <c r="G24" s="38"/>
      <c r="H24" s="38"/>
      <c r="I24" s="150" t="s">
        <v>28</v>
      </c>
      <c r="J24" s="141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42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44</v>
      </c>
      <c r="G32" s="38"/>
      <c r="H32" s="38"/>
      <c r="I32" s="161" t="s">
        <v>43</v>
      </c>
      <c r="J32" s="161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50" t="s">
        <v>47</v>
      </c>
      <c r="F33" s="163">
        <f>ROUND((ROUND((SUM(BE118:BE124)),  2) + SUM(BE126:BE130)), 2)</f>
        <v>0</v>
      </c>
      <c r="G33" s="38"/>
      <c r="H33" s="38"/>
      <c r="I33" s="164">
        <v>0.20999999999999999</v>
      </c>
      <c r="J33" s="163">
        <f>ROUND((ROUND(((SUM(BE118:BE124))*I33),  2) + (SUM(BE126:BE130)*I33)),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48</v>
      </c>
      <c r="F34" s="163">
        <f>ROUND((ROUND((SUM(BF118:BF124)),  2) + SUM(BF126:BF130)), 2)</f>
        <v>0</v>
      </c>
      <c r="G34" s="38"/>
      <c r="H34" s="38"/>
      <c r="I34" s="164">
        <v>0.14999999999999999</v>
      </c>
      <c r="J34" s="163">
        <f>ROUND((ROUND(((SUM(BF118:BF124))*I34),  2) + (SUM(BF126:BF130)*I34)),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49</v>
      </c>
      <c r="F35" s="163">
        <f>ROUND((ROUND((SUM(BG118:BG124)),  2) + SUM(BG126:BG130)),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50</v>
      </c>
      <c r="F36" s="163">
        <f>ROUND((ROUND((SUM(BH118:BH124)),  2) + SUM(BH126:BH130)),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51</v>
      </c>
      <c r="F37" s="163">
        <f>ROUND((ROUND((SUM(BI118:BI124)),  2) + SUM(BI126:BI130)),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55</v>
      </c>
      <c r="E50" s="173"/>
      <c r="F50" s="173"/>
      <c r="G50" s="172" t="s">
        <v>56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57</v>
      </c>
      <c r="E61" s="175"/>
      <c r="F61" s="176" t="s">
        <v>58</v>
      </c>
      <c r="G61" s="174" t="s">
        <v>57</v>
      </c>
      <c r="H61" s="175"/>
      <c r="I61" s="175"/>
      <c r="J61" s="177" t="s">
        <v>58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59</v>
      </c>
      <c r="E65" s="178"/>
      <c r="F65" s="178"/>
      <c r="G65" s="172" t="s">
        <v>60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57</v>
      </c>
      <c r="E76" s="175"/>
      <c r="F76" s="176" t="s">
        <v>58</v>
      </c>
      <c r="G76" s="174" t="s">
        <v>57</v>
      </c>
      <c r="H76" s="175"/>
      <c r="I76" s="175"/>
      <c r="J76" s="177" t="s">
        <v>58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GYREC - modernizace kotelny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Řečkovice</v>
      </c>
      <c r="G89" s="40"/>
      <c r="H89" s="40"/>
      <c r="I89" s="32" t="s">
        <v>22</v>
      </c>
      <c r="J89" s="79" t="str">
        <f>IF(J12="","",J12)</f>
        <v>26. 5. 2023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 Brno-Řečkovice</v>
      </c>
      <c r="G91" s="40"/>
      <c r="H91" s="40"/>
      <c r="I91" s="32" t="s">
        <v>32</v>
      </c>
      <c r="J91" s="36" t="str">
        <f>E21</f>
        <v>A-plus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1472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88"/>
      <c r="C98" s="189"/>
      <c r="D98" s="199" t="s">
        <v>132</v>
      </c>
      <c r="E98" s="189"/>
      <c r="F98" s="189"/>
      <c r="G98" s="189"/>
      <c r="H98" s="189"/>
      <c r="I98" s="189"/>
      <c r="J98" s="200">
        <f>J125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GYREC - modernizace kotelny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06 - VRN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Řečkovice</v>
      </c>
      <c r="G112" s="40"/>
      <c r="H112" s="40"/>
      <c r="I112" s="32" t="s">
        <v>22</v>
      </c>
      <c r="J112" s="79" t="str">
        <f>IF(J12="","",J12)</f>
        <v>26. 5. 2023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Gymnázium Brno-Řečkovice</v>
      </c>
      <c r="G114" s="40"/>
      <c r="H114" s="40"/>
      <c r="I114" s="32" t="s">
        <v>32</v>
      </c>
      <c r="J114" s="36" t="str">
        <f>E21</f>
        <v>A-plus a.s.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STAGA stavební agentura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01"/>
      <c r="B117" s="202"/>
      <c r="C117" s="203" t="s">
        <v>134</v>
      </c>
      <c r="D117" s="204" t="s">
        <v>67</v>
      </c>
      <c r="E117" s="204" t="s">
        <v>63</v>
      </c>
      <c r="F117" s="204" t="s">
        <v>64</v>
      </c>
      <c r="G117" s="204" t="s">
        <v>135</v>
      </c>
      <c r="H117" s="204" t="s">
        <v>136</v>
      </c>
      <c r="I117" s="204" t="s">
        <v>137</v>
      </c>
      <c r="J117" s="204" t="s">
        <v>122</v>
      </c>
      <c r="K117" s="205" t="s">
        <v>138</v>
      </c>
      <c r="L117" s="206"/>
      <c r="M117" s="100" t="s">
        <v>1</v>
      </c>
      <c r="N117" s="101" t="s">
        <v>46</v>
      </c>
      <c r="O117" s="101" t="s">
        <v>139</v>
      </c>
      <c r="P117" s="101" t="s">
        <v>140</v>
      </c>
      <c r="Q117" s="101" t="s">
        <v>141</v>
      </c>
      <c r="R117" s="101" t="s">
        <v>142</v>
      </c>
      <c r="S117" s="101" t="s">
        <v>143</v>
      </c>
      <c r="T117" s="102" t="s">
        <v>144</v>
      </c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</row>
    <row r="118" s="2" customFormat="1" ht="22.8" customHeight="1">
      <c r="A118" s="38"/>
      <c r="B118" s="39"/>
      <c r="C118" s="107" t="s">
        <v>145</v>
      </c>
      <c r="D118" s="40"/>
      <c r="E118" s="40"/>
      <c r="F118" s="40"/>
      <c r="G118" s="40"/>
      <c r="H118" s="40"/>
      <c r="I118" s="40"/>
      <c r="J118" s="207">
        <f>BK118</f>
        <v>0</v>
      </c>
      <c r="K118" s="40"/>
      <c r="L118" s="44"/>
      <c r="M118" s="103"/>
      <c r="N118" s="208"/>
      <c r="O118" s="104"/>
      <c r="P118" s="209">
        <f>P119+P125</f>
        <v>0</v>
      </c>
      <c r="Q118" s="104"/>
      <c r="R118" s="209">
        <f>R119+R125</f>
        <v>0</v>
      </c>
      <c r="S118" s="104"/>
      <c r="T118" s="210">
        <f>T119+T125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81</v>
      </c>
      <c r="AU118" s="17" t="s">
        <v>124</v>
      </c>
      <c r="BK118" s="211">
        <f>BK119+BK125</f>
        <v>0</v>
      </c>
    </row>
    <row r="119" s="12" customFormat="1" ht="25.92" customHeight="1">
      <c r="A119" s="12"/>
      <c r="B119" s="212"/>
      <c r="C119" s="213"/>
      <c r="D119" s="214" t="s">
        <v>81</v>
      </c>
      <c r="E119" s="215" t="s">
        <v>113</v>
      </c>
      <c r="F119" s="215" t="s">
        <v>1473</v>
      </c>
      <c r="G119" s="213"/>
      <c r="H119" s="213"/>
      <c r="I119" s="216"/>
      <c r="J119" s="200">
        <f>BK119</f>
        <v>0</v>
      </c>
      <c r="K119" s="213"/>
      <c r="L119" s="217"/>
      <c r="M119" s="218"/>
      <c r="N119" s="219"/>
      <c r="O119" s="219"/>
      <c r="P119" s="220">
        <f>SUM(P120:P124)</f>
        <v>0</v>
      </c>
      <c r="Q119" s="219"/>
      <c r="R119" s="220">
        <f>SUM(R120:R124)</f>
        <v>0</v>
      </c>
      <c r="S119" s="219"/>
      <c r="T119" s="221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2" t="s">
        <v>177</v>
      </c>
      <c r="AT119" s="223" t="s">
        <v>81</v>
      </c>
      <c r="AU119" s="223" t="s">
        <v>82</v>
      </c>
      <c r="AY119" s="222" t="s">
        <v>148</v>
      </c>
      <c r="BK119" s="224">
        <f>SUM(BK120:BK124)</f>
        <v>0</v>
      </c>
    </row>
    <row r="120" s="2" customFormat="1" ht="16.5" customHeight="1">
      <c r="A120" s="38"/>
      <c r="B120" s="39"/>
      <c r="C120" s="227" t="s">
        <v>89</v>
      </c>
      <c r="D120" s="227" t="s">
        <v>151</v>
      </c>
      <c r="E120" s="228" t="s">
        <v>1474</v>
      </c>
      <c r="F120" s="229" t="s">
        <v>1475</v>
      </c>
      <c r="G120" s="230" t="s">
        <v>1022</v>
      </c>
      <c r="H120" s="231">
        <v>1</v>
      </c>
      <c r="I120" s="232"/>
      <c r="J120" s="233">
        <f>ROUND(I120*H120,2)</f>
        <v>0</v>
      </c>
      <c r="K120" s="229" t="s">
        <v>1</v>
      </c>
      <c r="L120" s="44"/>
      <c r="M120" s="234" t="s">
        <v>1</v>
      </c>
      <c r="N120" s="235" t="s">
        <v>47</v>
      </c>
      <c r="O120" s="91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8" t="s">
        <v>156</v>
      </c>
      <c r="AT120" s="238" t="s">
        <v>151</v>
      </c>
      <c r="AU120" s="238" t="s">
        <v>89</v>
      </c>
      <c r="AY120" s="17" t="s">
        <v>148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7" t="s">
        <v>89</v>
      </c>
      <c r="BK120" s="239">
        <f>ROUND(I120*H120,2)</f>
        <v>0</v>
      </c>
      <c r="BL120" s="17" t="s">
        <v>156</v>
      </c>
      <c r="BM120" s="238" t="s">
        <v>1476</v>
      </c>
    </row>
    <row r="121" s="2" customFormat="1" ht="16.5" customHeight="1">
      <c r="A121" s="38"/>
      <c r="B121" s="39"/>
      <c r="C121" s="227" t="s">
        <v>91</v>
      </c>
      <c r="D121" s="227" t="s">
        <v>151</v>
      </c>
      <c r="E121" s="228" t="s">
        <v>1477</v>
      </c>
      <c r="F121" s="229" t="s">
        <v>1478</v>
      </c>
      <c r="G121" s="230" t="s">
        <v>1022</v>
      </c>
      <c r="H121" s="231">
        <v>1</v>
      </c>
      <c r="I121" s="232"/>
      <c r="J121" s="233">
        <f>ROUND(I121*H121,2)</f>
        <v>0</v>
      </c>
      <c r="K121" s="229" t="s">
        <v>1</v>
      </c>
      <c r="L121" s="44"/>
      <c r="M121" s="234" t="s">
        <v>1</v>
      </c>
      <c r="N121" s="235" t="s">
        <v>47</v>
      </c>
      <c r="O121" s="91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8" t="s">
        <v>156</v>
      </c>
      <c r="AT121" s="238" t="s">
        <v>151</v>
      </c>
      <c r="AU121" s="238" t="s">
        <v>89</v>
      </c>
      <c r="AY121" s="17" t="s">
        <v>148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7" t="s">
        <v>89</v>
      </c>
      <c r="BK121" s="239">
        <f>ROUND(I121*H121,2)</f>
        <v>0</v>
      </c>
      <c r="BL121" s="17" t="s">
        <v>156</v>
      </c>
      <c r="BM121" s="238" t="s">
        <v>1479</v>
      </c>
    </row>
    <row r="122" s="2" customFormat="1" ht="16.5" customHeight="1">
      <c r="A122" s="38"/>
      <c r="B122" s="39"/>
      <c r="C122" s="227" t="s">
        <v>165</v>
      </c>
      <c r="D122" s="227" t="s">
        <v>151</v>
      </c>
      <c r="E122" s="228" t="s">
        <v>1480</v>
      </c>
      <c r="F122" s="229" t="s">
        <v>1481</v>
      </c>
      <c r="G122" s="230" t="s">
        <v>1022</v>
      </c>
      <c r="H122" s="231">
        <v>1</v>
      </c>
      <c r="I122" s="232"/>
      <c r="J122" s="233">
        <f>ROUND(I122*H122,2)</f>
        <v>0</v>
      </c>
      <c r="K122" s="229" t="s">
        <v>1</v>
      </c>
      <c r="L122" s="44"/>
      <c r="M122" s="234" t="s">
        <v>1</v>
      </c>
      <c r="N122" s="235" t="s">
        <v>47</v>
      </c>
      <c r="O122" s="91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8" t="s">
        <v>156</v>
      </c>
      <c r="AT122" s="238" t="s">
        <v>151</v>
      </c>
      <c r="AU122" s="238" t="s">
        <v>89</v>
      </c>
      <c r="AY122" s="17" t="s">
        <v>148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7" t="s">
        <v>89</v>
      </c>
      <c r="BK122" s="239">
        <f>ROUND(I122*H122,2)</f>
        <v>0</v>
      </c>
      <c r="BL122" s="17" t="s">
        <v>156</v>
      </c>
      <c r="BM122" s="238" t="s">
        <v>1482</v>
      </c>
    </row>
    <row r="123" s="2" customFormat="1" ht="16.5" customHeight="1">
      <c r="A123" s="38"/>
      <c r="B123" s="39"/>
      <c r="C123" s="227" t="s">
        <v>156</v>
      </c>
      <c r="D123" s="227" t="s">
        <v>151</v>
      </c>
      <c r="E123" s="228" t="s">
        <v>1483</v>
      </c>
      <c r="F123" s="229" t="s">
        <v>1484</v>
      </c>
      <c r="G123" s="230" t="s">
        <v>1022</v>
      </c>
      <c r="H123" s="231">
        <v>1</v>
      </c>
      <c r="I123" s="232"/>
      <c r="J123" s="233">
        <f>ROUND(I123*H123,2)</f>
        <v>0</v>
      </c>
      <c r="K123" s="229" t="s">
        <v>1</v>
      </c>
      <c r="L123" s="44"/>
      <c r="M123" s="234" t="s">
        <v>1</v>
      </c>
      <c r="N123" s="235" t="s">
        <v>47</v>
      </c>
      <c r="O123" s="91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156</v>
      </c>
      <c r="AT123" s="238" t="s">
        <v>151</v>
      </c>
      <c r="AU123" s="238" t="s">
        <v>89</v>
      </c>
      <c r="AY123" s="17" t="s">
        <v>148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89</v>
      </c>
      <c r="BK123" s="239">
        <f>ROUND(I123*H123,2)</f>
        <v>0</v>
      </c>
      <c r="BL123" s="17" t="s">
        <v>156</v>
      </c>
      <c r="BM123" s="238" t="s">
        <v>1485</v>
      </c>
    </row>
    <row r="124" s="2" customFormat="1">
      <c r="A124" s="38"/>
      <c r="B124" s="39"/>
      <c r="C124" s="40"/>
      <c r="D124" s="242" t="s">
        <v>534</v>
      </c>
      <c r="E124" s="40"/>
      <c r="F124" s="298" t="s">
        <v>1486</v>
      </c>
      <c r="G124" s="40"/>
      <c r="H124" s="40"/>
      <c r="I124" s="299"/>
      <c r="J124" s="40"/>
      <c r="K124" s="40"/>
      <c r="L124" s="44"/>
      <c r="M124" s="273"/>
      <c r="N124" s="274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534</v>
      </c>
      <c r="AU124" s="17" t="s">
        <v>89</v>
      </c>
    </row>
    <row r="125" s="2" customFormat="1" ht="49.92" customHeight="1">
      <c r="A125" s="38"/>
      <c r="B125" s="39"/>
      <c r="C125" s="40"/>
      <c r="D125" s="40"/>
      <c r="E125" s="215" t="s">
        <v>253</v>
      </c>
      <c r="F125" s="215" t="s">
        <v>254</v>
      </c>
      <c r="G125" s="40"/>
      <c r="H125" s="40"/>
      <c r="I125" s="40"/>
      <c r="J125" s="200">
        <f>BK125</f>
        <v>0</v>
      </c>
      <c r="K125" s="40"/>
      <c r="L125" s="44"/>
      <c r="M125" s="273"/>
      <c r="N125" s="274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81</v>
      </c>
      <c r="AU125" s="17" t="s">
        <v>82</v>
      </c>
      <c r="AY125" s="17" t="s">
        <v>255</v>
      </c>
      <c r="BK125" s="239">
        <f>SUM(BK126:BK130)</f>
        <v>0</v>
      </c>
    </row>
    <row r="126" s="2" customFormat="1" ht="16.32" customHeight="1">
      <c r="A126" s="38"/>
      <c r="B126" s="39"/>
      <c r="C126" s="275" t="s">
        <v>1</v>
      </c>
      <c r="D126" s="275" t="s">
        <v>151</v>
      </c>
      <c r="E126" s="276" t="s">
        <v>1</v>
      </c>
      <c r="F126" s="277" t="s">
        <v>1</v>
      </c>
      <c r="G126" s="278" t="s">
        <v>1</v>
      </c>
      <c r="H126" s="279"/>
      <c r="I126" s="280"/>
      <c r="J126" s="281">
        <f>BK126</f>
        <v>0</v>
      </c>
      <c r="K126" s="282"/>
      <c r="L126" s="44"/>
      <c r="M126" s="283" t="s">
        <v>1</v>
      </c>
      <c r="N126" s="284" t="s">
        <v>47</v>
      </c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255</v>
      </c>
      <c r="AU126" s="17" t="s">
        <v>89</v>
      </c>
      <c r="AY126" s="17" t="s">
        <v>255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89</v>
      </c>
      <c r="BK126" s="239">
        <f>I126*H126</f>
        <v>0</v>
      </c>
    </row>
    <row r="127" s="2" customFormat="1" ht="16.32" customHeight="1">
      <c r="A127" s="38"/>
      <c r="B127" s="39"/>
      <c r="C127" s="275" t="s">
        <v>1</v>
      </c>
      <c r="D127" s="275" t="s">
        <v>151</v>
      </c>
      <c r="E127" s="276" t="s">
        <v>1</v>
      </c>
      <c r="F127" s="277" t="s">
        <v>1</v>
      </c>
      <c r="G127" s="278" t="s">
        <v>1</v>
      </c>
      <c r="H127" s="279"/>
      <c r="I127" s="280"/>
      <c r="J127" s="281">
        <f>BK127</f>
        <v>0</v>
      </c>
      <c r="K127" s="282"/>
      <c r="L127" s="44"/>
      <c r="M127" s="283" t="s">
        <v>1</v>
      </c>
      <c r="N127" s="284" t="s">
        <v>47</v>
      </c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255</v>
      </c>
      <c r="AU127" s="17" t="s">
        <v>89</v>
      </c>
      <c r="AY127" s="17" t="s">
        <v>255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89</v>
      </c>
      <c r="BK127" s="239">
        <f>I127*H127</f>
        <v>0</v>
      </c>
    </row>
    <row r="128" s="2" customFormat="1" ht="16.32" customHeight="1">
      <c r="A128" s="38"/>
      <c r="B128" s="39"/>
      <c r="C128" s="275" t="s">
        <v>1</v>
      </c>
      <c r="D128" s="275" t="s">
        <v>151</v>
      </c>
      <c r="E128" s="276" t="s">
        <v>1</v>
      </c>
      <c r="F128" s="277" t="s">
        <v>1</v>
      </c>
      <c r="G128" s="278" t="s">
        <v>1</v>
      </c>
      <c r="H128" s="279"/>
      <c r="I128" s="280"/>
      <c r="J128" s="281">
        <f>BK128</f>
        <v>0</v>
      </c>
      <c r="K128" s="282"/>
      <c r="L128" s="44"/>
      <c r="M128" s="283" t="s">
        <v>1</v>
      </c>
      <c r="N128" s="284" t="s">
        <v>47</v>
      </c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255</v>
      </c>
      <c r="AU128" s="17" t="s">
        <v>89</v>
      </c>
      <c r="AY128" s="17" t="s">
        <v>255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89</v>
      </c>
      <c r="BK128" s="239">
        <f>I128*H128</f>
        <v>0</v>
      </c>
    </row>
    <row r="129" s="2" customFormat="1" ht="16.32" customHeight="1">
      <c r="A129" s="38"/>
      <c r="B129" s="39"/>
      <c r="C129" s="275" t="s">
        <v>1</v>
      </c>
      <c r="D129" s="275" t="s">
        <v>151</v>
      </c>
      <c r="E129" s="276" t="s">
        <v>1</v>
      </c>
      <c r="F129" s="277" t="s">
        <v>1</v>
      </c>
      <c r="G129" s="278" t="s">
        <v>1</v>
      </c>
      <c r="H129" s="279"/>
      <c r="I129" s="280"/>
      <c r="J129" s="281">
        <f>BK129</f>
        <v>0</v>
      </c>
      <c r="K129" s="282"/>
      <c r="L129" s="44"/>
      <c r="M129" s="283" t="s">
        <v>1</v>
      </c>
      <c r="N129" s="284" t="s">
        <v>47</v>
      </c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255</v>
      </c>
      <c r="AU129" s="17" t="s">
        <v>89</v>
      </c>
      <c r="AY129" s="17" t="s">
        <v>255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89</v>
      </c>
      <c r="BK129" s="239">
        <f>I129*H129</f>
        <v>0</v>
      </c>
    </row>
    <row r="130" s="2" customFormat="1" ht="16.32" customHeight="1">
      <c r="A130" s="38"/>
      <c r="B130" s="39"/>
      <c r="C130" s="275" t="s">
        <v>1</v>
      </c>
      <c r="D130" s="275" t="s">
        <v>151</v>
      </c>
      <c r="E130" s="276" t="s">
        <v>1</v>
      </c>
      <c r="F130" s="277" t="s">
        <v>1</v>
      </c>
      <c r="G130" s="278" t="s">
        <v>1</v>
      </c>
      <c r="H130" s="279"/>
      <c r="I130" s="280"/>
      <c r="J130" s="281">
        <f>BK130</f>
        <v>0</v>
      </c>
      <c r="K130" s="282"/>
      <c r="L130" s="44"/>
      <c r="M130" s="283" t="s">
        <v>1</v>
      </c>
      <c r="N130" s="284" t="s">
        <v>47</v>
      </c>
      <c r="O130" s="285"/>
      <c r="P130" s="285"/>
      <c r="Q130" s="285"/>
      <c r="R130" s="285"/>
      <c r="S130" s="285"/>
      <c r="T130" s="28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255</v>
      </c>
      <c r="AU130" s="17" t="s">
        <v>89</v>
      </c>
      <c r="AY130" s="17" t="s">
        <v>255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89</v>
      </c>
      <c r="BK130" s="239">
        <f>I130*H130</f>
        <v>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Fuv7hc8WCGy1pXoZZXuyW0Q+GCbOIKk+1R3s5zOkhKAHUQsyueOpi0zflZvMyeVt7538Cigm8kBKY7xXr6PGAg==" hashValue="kZ/kuZ1nVEypyvNqdcGu1CkRC1f/6rjrfD8pIUWTyMiQgdqIMKOvEOhOuz7LBsFj9uXcPvlSoc8QCyPOIxKaqw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126:D131">
      <formula1>"K, M"</formula1>
    </dataValidation>
    <dataValidation type="list" allowBlank="1" showInputMessage="1" showErrorMessage="1" error="Povoleny jsou hodnoty základní, snížená, zákl. přenesená, sníž. přenesená, nulová." sqref="N126:N13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6"/>
      <c r="C3" s="147"/>
      <c r="D3" s="147"/>
      <c r="E3" s="147"/>
      <c r="F3" s="147"/>
      <c r="G3" s="147"/>
      <c r="H3" s="20"/>
    </row>
    <row r="4" s="1" customFormat="1" ht="24.96" customHeight="1">
      <c r="B4" s="20"/>
      <c r="C4" s="148" t="s">
        <v>1487</v>
      </c>
      <c r="H4" s="20"/>
    </row>
    <row r="5" s="1" customFormat="1" ht="12" customHeight="1">
      <c r="B5" s="20"/>
      <c r="C5" s="300" t="s">
        <v>13</v>
      </c>
      <c r="D5" s="156" t="s">
        <v>14</v>
      </c>
      <c r="E5" s="1"/>
      <c r="F5" s="1"/>
      <c r="H5" s="20"/>
    </row>
    <row r="6" s="1" customFormat="1" ht="36.96" customHeight="1">
      <c r="B6" s="20"/>
      <c r="C6" s="301" t="s">
        <v>16</v>
      </c>
      <c r="D6" s="302" t="s">
        <v>17</v>
      </c>
      <c r="E6" s="1"/>
      <c r="F6" s="1"/>
      <c r="H6" s="20"/>
    </row>
    <row r="7" s="1" customFormat="1" ht="16.5" customHeight="1">
      <c r="B7" s="20"/>
      <c r="C7" s="150" t="s">
        <v>22</v>
      </c>
      <c r="D7" s="153" t="str">
        <f>'Rekapitulace stavby'!AN8</f>
        <v>26. 5. 2023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1"/>
      <c r="B9" s="303"/>
      <c r="C9" s="304" t="s">
        <v>63</v>
      </c>
      <c r="D9" s="305" t="s">
        <v>64</v>
      </c>
      <c r="E9" s="305" t="s">
        <v>135</v>
      </c>
      <c r="F9" s="306" t="s">
        <v>1488</v>
      </c>
      <c r="G9" s="201"/>
      <c r="H9" s="303"/>
    </row>
    <row r="10" s="2" customFormat="1" ht="26.4" customHeight="1">
      <c r="A10" s="38"/>
      <c r="B10" s="44"/>
      <c r="C10" s="307" t="s">
        <v>1489</v>
      </c>
      <c r="D10" s="307" t="s">
        <v>98</v>
      </c>
      <c r="E10" s="38"/>
      <c r="F10" s="38"/>
      <c r="G10" s="38"/>
      <c r="H10" s="44"/>
    </row>
    <row r="11" s="2" customFormat="1" ht="16.8" customHeight="1">
      <c r="A11" s="38"/>
      <c r="B11" s="44"/>
      <c r="C11" s="308" t="s">
        <v>1490</v>
      </c>
      <c r="D11" s="309" t="s">
        <v>1491</v>
      </c>
      <c r="E11" s="310" t="s">
        <v>168</v>
      </c>
      <c r="F11" s="311">
        <v>313.31400000000002</v>
      </c>
      <c r="G11" s="38"/>
      <c r="H11" s="44"/>
    </row>
    <row r="12" s="2" customFormat="1" ht="16.8" customHeight="1">
      <c r="A12" s="38"/>
      <c r="B12" s="44"/>
      <c r="C12" s="308" t="s">
        <v>1492</v>
      </c>
      <c r="D12" s="309" t="s">
        <v>1</v>
      </c>
      <c r="E12" s="310" t="s">
        <v>1</v>
      </c>
      <c r="F12" s="311">
        <v>10.08</v>
      </c>
      <c r="G12" s="38"/>
      <c r="H12" s="44"/>
    </row>
    <row r="13" s="2" customFormat="1" ht="16.8" customHeight="1">
      <c r="A13" s="38"/>
      <c r="B13" s="44"/>
      <c r="C13" s="308" t="s">
        <v>1493</v>
      </c>
      <c r="D13" s="309" t="s">
        <v>1</v>
      </c>
      <c r="E13" s="310" t="s">
        <v>1</v>
      </c>
      <c r="F13" s="311">
        <v>15.228</v>
      </c>
      <c r="G13" s="38"/>
      <c r="H13" s="44"/>
    </row>
    <row r="14" s="2" customFormat="1" ht="16.8" customHeight="1">
      <c r="A14" s="38"/>
      <c r="B14" s="44"/>
      <c r="C14" s="308" t="s">
        <v>256</v>
      </c>
      <c r="D14" s="309" t="s">
        <v>1</v>
      </c>
      <c r="E14" s="310" t="s">
        <v>1</v>
      </c>
      <c r="F14" s="311">
        <v>44.780000000000001</v>
      </c>
      <c r="G14" s="38"/>
      <c r="H14" s="44"/>
    </row>
    <row r="15" s="2" customFormat="1" ht="16.8" customHeight="1">
      <c r="A15" s="38"/>
      <c r="B15" s="44"/>
      <c r="C15" s="312" t="s">
        <v>1</v>
      </c>
      <c r="D15" s="312" t="s">
        <v>351</v>
      </c>
      <c r="E15" s="17" t="s">
        <v>1</v>
      </c>
      <c r="F15" s="313">
        <v>0</v>
      </c>
      <c r="G15" s="38"/>
      <c r="H15" s="44"/>
    </row>
    <row r="16" s="2" customFormat="1" ht="16.8" customHeight="1">
      <c r="A16" s="38"/>
      <c r="B16" s="44"/>
      <c r="C16" s="312" t="s">
        <v>1</v>
      </c>
      <c r="D16" s="312" t="s">
        <v>291</v>
      </c>
      <c r="E16" s="17" t="s">
        <v>1</v>
      </c>
      <c r="F16" s="313">
        <v>0</v>
      </c>
      <c r="G16" s="38"/>
      <c r="H16" s="44"/>
    </row>
    <row r="17" s="2" customFormat="1" ht="16.8" customHeight="1">
      <c r="A17" s="38"/>
      <c r="B17" s="44"/>
      <c r="C17" s="312" t="s">
        <v>1</v>
      </c>
      <c r="D17" s="312" t="s">
        <v>292</v>
      </c>
      <c r="E17" s="17" t="s">
        <v>1</v>
      </c>
      <c r="F17" s="313">
        <v>0</v>
      </c>
      <c r="G17" s="38"/>
      <c r="H17" s="44"/>
    </row>
    <row r="18" s="2" customFormat="1" ht="16.8" customHeight="1">
      <c r="A18" s="38"/>
      <c r="B18" s="44"/>
      <c r="C18" s="312" t="s">
        <v>1</v>
      </c>
      <c r="D18" s="312" t="s">
        <v>335</v>
      </c>
      <c r="E18" s="17" t="s">
        <v>1</v>
      </c>
      <c r="F18" s="313">
        <v>44.780000000000001</v>
      </c>
      <c r="G18" s="38"/>
      <c r="H18" s="44"/>
    </row>
    <row r="19" s="2" customFormat="1" ht="16.8" customHeight="1">
      <c r="A19" s="38"/>
      <c r="B19" s="44"/>
      <c r="C19" s="312" t="s">
        <v>256</v>
      </c>
      <c r="D19" s="312" t="s">
        <v>161</v>
      </c>
      <c r="E19" s="17" t="s">
        <v>1</v>
      </c>
      <c r="F19" s="313">
        <v>44.780000000000001</v>
      </c>
      <c r="G19" s="38"/>
      <c r="H19" s="44"/>
    </row>
    <row r="20" s="2" customFormat="1" ht="16.8" customHeight="1">
      <c r="A20" s="38"/>
      <c r="B20" s="44"/>
      <c r="C20" s="314" t="s">
        <v>1494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312" t="s">
        <v>348</v>
      </c>
      <c r="D21" s="312" t="s">
        <v>1495</v>
      </c>
      <c r="E21" s="17" t="s">
        <v>168</v>
      </c>
      <c r="F21" s="313">
        <v>44.780000000000001</v>
      </c>
      <c r="G21" s="38"/>
      <c r="H21" s="44"/>
    </row>
    <row r="22" s="2" customFormat="1">
      <c r="A22" s="38"/>
      <c r="B22" s="44"/>
      <c r="C22" s="312" t="s">
        <v>287</v>
      </c>
      <c r="D22" s="312" t="s">
        <v>1496</v>
      </c>
      <c r="E22" s="17" t="s">
        <v>154</v>
      </c>
      <c r="F22" s="313">
        <v>5.3739999999999997</v>
      </c>
      <c r="G22" s="38"/>
      <c r="H22" s="44"/>
    </row>
    <row r="23" s="2" customFormat="1" ht="16.8" customHeight="1">
      <c r="A23" s="38"/>
      <c r="B23" s="44"/>
      <c r="C23" s="312" t="s">
        <v>303</v>
      </c>
      <c r="D23" s="312" t="s">
        <v>1497</v>
      </c>
      <c r="E23" s="17" t="s">
        <v>195</v>
      </c>
      <c r="F23" s="313">
        <v>0.23899999999999999</v>
      </c>
      <c r="G23" s="38"/>
      <c r="H23" s="44"/>
    </row>
    <row r="24" s="2" customFormat="1">
      <c r="A24" s="38"/>
      <c r="B24" s="44"/>
      <c r="C24" s="312" t="s">
        <v>308</v>
      </c>
      <c r="D24" s="312" t="s">
        <v>1498</v>
      </c>
      <c r="E24" s="17" t="s">
        <v>168</v>
      </c>
      <c r="F24" s="313">
        <v>44.780000000000001</v>
      </c>
      <c r="G24" s="38"/>
      <c r="H24" s="44"/>
    </row>
    <row r="25" s="2" customFormat="1" ht="16.8" customHeight="1">
      <c r="A25" s="38"/>
      <c r="B25" s="44"/>
      <c r="C25" s="312" t="s">
        <v>416</v>
      </c>
      <c r="D25" s="312" t="s">
        <v>1499</v>
      </c>
      <c r="E25" s="17" t="s">
        <v>168</v>
      </c>
      <c r="F25" s="313">
        <v>44.780000000000001</v>
      </c>
      <c r="G25" s="38"/>
      <c r="H25" s="44"/>
    </row>
    <row r="26" s="2" customFormat="1" ht="16.8" customHeight="1">
      <c r="A26" s="38"/>
      <c r="B26" s="44"/>
      <c r="C26" s="312" t="s">
        <v>421</v>
      </c>
      <c r="D26" s="312" t="s">
        <v>1500</v>
      </c>
      <c r="E26" s="17" t="s">
        <v>168</v>
      </c>
      <c r="F26" s="313">
        <v>44.780000000000001</v>
      </c>
      <c r="G26" s="38"/>
      <c r="H26" s="44"/>
    </row>
    <row r="27" s="2" customFormat="1">
      <c r="A27" s="38"/>
      <c r="B27" s="44"/>
      <c r="C27" s="312" t="s">
        <v>426</v>
      </c>
      <c r="D27" s="312" t="s">
        <v>1501</v>
      </c>
      <c r="E27" s="17" t="s">
        <v>168</v>
      </c>
      <c r="F27" s="313">
        <v>44.780000000000001</v>
      </c>
      <c r="G27" s="38"/>
      <c r="H27" s="44"/>
    </row>
    <row r="28" s="2" customFormat="1" ht="7.44" customHeight="1">
      <c r="A28" s="38"/>
      <c r="B28" s="179"/>
      <c r="C28" s="180"/>
      <c r="D28" s="180"/>
      <c r="E28" s="180"/>
      <c r="F28" s="180"/>
      <c r="G28" s="180"/>
      <c r="H28" s="44"/>
    </row>
    <row r="29" s="2" customFormat="1">
      <c r="A29" s="38"/>
      <c r="B29" s="38"/>
      <c r="C29" s="38"/>
      <c r="D29" s="38"/>
      <c r="E29" s="38"/>
      <c r="F29" s="38"/>
      <c r="G29" s="38"/>
      <c r="H29" s="38"/>
    </row>
  </sheetData>
  <sheetProtection sheet="1" formatColumns="0" formatRows="0" objects="1" scenarios="1" spinCount="100000" saltValue="TTGEpKR77segCMhuo0lb1PU6bvz/8zz0cZNbRdKI/0szezIaauP87bxiNbVpyrpOOzkKIvn9U5TIc/I8haV0yg==" hashValue="36jh7by8XD0Kl9Z+vwHTScwECvzKOedSfADuoNKXkDbQRrwiBGMscB0v0nprO9wO0QpvM8jSN+g9shoxipxQ2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2023-05-31T11:19:37Z</dcterms:created>
  <dcterms:modified xsi:type="dcterms:W3CDTF">2023-05-31T11:19:50Z</dcterms:modified>
</cp:coreProperties>
</file>